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960" windowHeight="11700"/>
  </bookViews>
  <sheets>
    <sheet name="AUG 2018" sheetId="5" r:id="rId1"/>
    <sheet name="MAR 2018" sheetId="1" r:id="rId2"/>
  </sheets>
  <definedNames>
    <definedName name="_xlnm.Print_Area" localSheetId="0">'AUG 2018'!$A$1:$E$97</definedName>
    <definedName name="_xlnm.Print_Area" localSheetId="1">'MAR 2018'!$A$1:$E$63</definedName>
  </definedNames>
  <calcPr calcId="145621"/>
</workbook>
</file>

<file path=xl/calcChain.xml><?xml version="1.0" encoding="utf-8"?>
<calcChain xmlns="http://schemas.openxmlformats.org/spreadsheetml/2006/main">
  <c r="E3" i="5" l="1"/>
  <c r="E5" i="5" s="1"/>
  <c r="E2" i="5"/>
  <c r="C97" i="5"/>
  <c r="C86" i="5"/>
  <c r="C84" i="5"/>
  <c r="C78" i="5"/>
  <c r="C59" i="5"/>
  <c r="C50" i="5"/>
  <c r="C6" i="5"/>
  <c r="B96" i="5"/>
  <c r="B84" i="5" l="1"/>
  <c r="B78" i="5" l="1"/>
  <c r="B86" i="5" s="1"/>
  <c r="B97" i="5" s="1"/>
  <c r="B71" i="5"/>
  <c r="B66" i="5"/>
  <c r="B58" i="5"/>
  <c r="B50" i="5"/>
  <c r="B59" i="5" s="1"/>
  <c r="B38" i="5"/>
  <c r="B72" i="5" l="1"/>
  <c r="C27" i="5"/>
  <c r="B27" i="5"/>
  <c r="B40" i="5" s="1"/>
  <c r="C16" i="5"/>
  <c r="B14" i="5"/>
  <c r="B6" i="5"/>
  <c r="B16" i="5" l="1"/>
  <c r="C47" i="1"/>
  <c r="C46" i="1"/>
  <c r="B63" i="1"/>
  <c r="B46" i="1"/>
  <c r="B55" i="1" l="1"/>
  <c r="B57" i="1" s="1"/>
  <c r="B12" i="1"/>
  <c r="B62" i="1" l="1"/>
  <c r="B47" i="1"/>
  <c r="B29" i="1"/>
  <c r="B6" i="1"/>
  <c r="B14" i="1" l="1"/>
  <c r="C24" i="1"/>
  <c r="B24" i="1"/>
  <c r="B31" i="1" l="1"/>
  <c r="C14" i="1"/>
</calcChain>
</file>

<file path=xl/comments1.xml><?xml version="1.0" encoding="utf-8"?>
<comments xmlns="http://schemas.openxmlformats.org/spreadsheetml/2006/main">
  <authors>
    <author>Author</author>
  </authors>
  <commentList>
    <comment ref="D38" authorId="0">
      <text>
        <r>
          <rPr>
            <sz val="11"/>
            <color indexed="8"/>
            <rFont val="Helvetica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29" authorId="0">
      <text>
        <r>
          <rPr>
            <sz val="11"/>
            <color indexed="8"/>
            <rFont val="Helvetica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<sst xmlns="http://schemas.openxmlformats.org/spreadsheetml/2006/main" count="149" uniqueCount="112">
  <si>
    <t>OPERATIONS</t>
  </si>
  <si>
    <t>ALLOCATIONS</t>
  </si>
  <si>
    <t>Checks Bank Cleared Detail:</t>
  </si>
  <si>
    <t>OPERATIONS:</t>
  </si>
  <si>
    <t>ALLOCATIONS:</t>
  </si>
  <si>
    <t>Income</t>
  </si>
  <si>
    <t>Marborg</t>
  </si>
  <si>
    <t>ENCUMBERED FUNDS 2017-18</t>
  </si>
  <si>
    <t>SUBTOTAL ENCUMBERED</t>
  </si>
  <si>
    <t>Total Funds AVAILABLE:</t>
  </si>
  <si>
    <r>
      <rPr>
        <b/>
        <i/>
        <sz val="14"/>
        <color indexed="8"/>
        <rFont val="Calibri"/>
      </rPr>
      <t>TOTAL Expenditures CLEARED:</t>
    </r>
    <r>
      <rPr>
        <i/>
        <sz val="14"/>
        <color indexed="8"/>
        <rFont val="Calibri"/>
      </rPr>
      <t xml:space="preserve">                      </t>
    </r>
  </si>
  <si>
    <r>
      <rPr>
        <b/>
        <i/>
        <sz val="14"/>
        <color indexed="8"/>
        <rFont val="Calibri"/>
      </rPr>
      <t>Total Expenditures CLEARED:</t>
    </r>
    <r>
      <rPr>
        <i/>
        <sz val="14"/>
        <color indexed="8"/>
        <rFont val="Calibri"/>
      </rPr>
      <t xml:space="preserve">                      </t>
    </r>
  </si>
  <si>
    <t>Total Allocations Funds Available</t>
  </si>
  <si>
    <r>
      <t>Total SNRA passed thru:</t>
    </r>
    <r>
      <rPr>
        <b/>
        <i/>
        <sz val="14"/>
        <color indexed="8"/>
        <rFont val="Calibri"/>
      </rPr>
      <t xml:space="preserve"> 111</t>
    </r>
  </si>
  <si>
    <r>
      <t>Total RDR Paid:</t>
    </r>
    <r>
      <rPr>
        <b/>
        <i/>
        <sz val="14"/>
        <color indexed="8"/>
        <rFont val="Calibri"/>
      </rPr>
      <t xml:space="preserve"> 111</t>
    </r>
  </si>
  <si>
    <t xml:space="preserve">Total Received:    111     </t>
  </si>
  <si>
    <t>Sept Deposits 0/Interst Only</t>
  </si>
  <si>
    <t>Maintenance Fee (RaboBank)</t>
  </si>
  <si>
    <t>Maintenance Fee</t>
  </si>
  <si>
    <t xml:space="preserve">Maintenance Fee </t>
  </si>
  <si>
    <t>Starting Balance as 12/29/2017</t>
  </si>
  <si>
    <t>EXPENDITURES JAN:</t>
  </si>
  <si>
    <t>MARBORG</t>
  </si>
  <si>
    <t>POINT Maintenance (replace lock)</t>
  </si>
  <si>
    <t>Total JAN BALANCE</t>
  </si>
  <si>
    <t xml:space="preserve">Feb Starting Balance </t>
  </si>
  <si>
    <t>EXPENDITURES Feb:</t>
  </si>
  <si>
    <t>Total 2/28/2018 Balance:</t>
  </si>
  <si>
    <t>Total Feb Income:</t>
  </si>
  <si>
    <t xml:space="preserve"> Total Jan Income:</t>
  </si>
  <si>
    <t>AS VERIFIED BY 1/29/2018 BANK STATEMENT:</t>
  </si>
  <si>
    <t xml:space="preserve"> Deposits 0 / Interest Only</t>
  </si>
  <si>
    <t>AS VERIFIED BY 2/28/2018 BANK STATEMENT:</t>
  </si>
  <si>
    <t>Mar Starting Balance</t>
  </si>
  <si>
    <t>Income - Mar</t>
  </si>
  <si>
    <t>0 Deposits, Interest Only</t>
  </si>
  <si>
    <t xml:space="preserve"> EXPENDITURES - Mar</t>
  </si>
  <si>
    <t>Mailing Materials</t>
  </si>
  <si>
    <t>Transfer to Allocations</t>
  </si>
  <si>
    <t>Total Mar Balance</t>
  </si>
  <si>
    <t>AS VERIFIED 3/30/2018 Bank Stmnt</t>
  </si>
  <si>
    <r>
      <rPr>
        <b/>
        <i/>
        <sz val="14"/>
        <color indexed="8"/>
        <rFont val="Calibri"/>
        <family val="2"/>
      </rPr>
      <t>EXPENDITURES</t>
    </r>
    <r>
      <rPr>
        <b/>
        <sz val="14"/>
        <color indexed="8"/>
        <rFont val="Calibri"/>
        <family val="2"/>
      </rPr>
      <t xml:space="preserve"> Mar </t>
    </r>
    <r>
      <rPr>
        <b/>
        <sz val="12"/>
        <color indexed="8"/>
        <rFont val="Calibri"/>
        <family val="2"/>
      </rPr>
      <t xml:space="preserve"> (Not Bank cleared)</t>
    </r>
  </si>
  <si>
    <t>Point &amp; Launch Ramp Locks  &amp; Keys</t>
  </si>
  <si>
    <t>Total Expenditures PENDING clearance</t>
  </si>
  <si>
    <t>Point Maintenance (prop tax)</t>
  </si>
  <si>
    <t>Dock Fee</t>
  </si>
  <si>
    <t>Transfer from Ops acct</t>
  </si>
  <si>
    <t>Dues / Keys</t>
  </si>
  <si>
    <r>
      <t>Total SNRA passed thru:</t>
    </r>
    <r>
      <rPr>
        <b/>
        <i/>
        <sz val="14"/>
        <color indexed="8"/>
        <rFont val="Calibri"/>
      </rPr>
      <t xml:space="preserve"> 105</t>
    </r>
  </si>
  <si>
    <r>
      <t>Total RDR Paid:</t>
    </r>
    <r>
      <rPr>
        <b/>
        <i/>
        <sz val="14"/>
        <color indexed="8"/>
        <rFont val="Calibri"/>
      </rPr>
      <t xml:space="preserve"> 104</t>
    </r>
  </si>
  <si>
    <t xml:space="preserve">Total Received:    105   </t>
  </si>
  <si>
    <t>EXPENDITURES April:</t>
  </si>
  <si>
    <t>Deposit Adjustment</t>
  </si>
  <si>
    <t>POINT MAINTENANCE (Prop Tax)</t>
  </si>
  <si>
    <t>POINT MAINTENANCE (Lock n Safe)</t>
  </si>
  <si>
    <t xml:space="preserve">May Starting Balance </t>
  </si>
  <si>
    <t xml:space="preserve"> Dues /Keys</t>
  </si>
  <si>
    <t xml:space="preserve"> Bank Maintenance Fee CREDIT</t>
  </si>
  <si>
    <t>Total May Income:</t>
  </si>
  <si>
    <t>AS VERIFIED BY: 4/30/2018 BANK STATEMENT:</t>
  </si>
  <si>
    <t>EXPENDITURES May:</t>
  </si>
  <si>
    <t>Admin - Postage</t>
  </si>
  <si>
    <t>SNRA Pass Thru</t>
  </si>
  <si>
    <t>Dues Overpayment</t>
  </si>
  <si>
    <t xml:space="preserve">Security </t>
  </si>
  <si>
    <t>AS VERIFIED BY 5/31/2018 BANK STATEMENT:</t>
  </si>
  <si>
    <t>June Starting Balance</t>
  </si>
  <si>
    <t>Income - June</t>
  </si>
  <si>
    <t xml:space="preserve"> Interest Only</t>
  </si>
  <si>
    <t>Total Income June</t>
  </si>
  <si>
    <t xml:space="preserve"> EXPENDITURES - June</t>
  </si>
  <si>
    <t>Point Maintenance - Weed abatemnt</t>
  </si>
  <si>
    <t>Road Maintenance Deposit - Fedricks</t>
  </si>
  <si>
    <t>D&amp; O Insurance</t>
  </si>
  <si>
    <t>Total June Expenditures:</t>
  </si>
  <si>
    <t>Total June Balance</t>
  </si>
  <si>
    <t>AS VERIFIED 6/29/2018 Bank Stmnt</t>
  </si>
  <si>
    <t>JULY STARTING BALANCE:</t>
  </si>
  <si>
    <t>INCOME:</t>
  </si>
  <si>
    <t>Interest</t>
  </si>
  <si>
    <t>Total Income July:</t>
  </si>
  <si>
    <t>EXPENDITURES:</t>
  </si>
  <si>
    <t>Bank Charges - Maintenance Fee</t>
  </si>
  <si>
    <t>NARMAC Donation</t>
  </si>
  <si>
    <t>Total Expenditures July:</t>
  </si>
  <si>
    <t>TOTAL JULY BALANCE:</t>
  </si>
  <si>
    <t>AS VERIFIED 7/31/2018 BANK STMNT</t>
  </si>
  <si>
    <t>Starting Balance AUG</t>
  </si>
  <si>
    <t>Total Income AUG</t>
  </si>
  <si>
    <t>EXPENDITURES Aug PENDING clearance</t>
  </si>
  <si>
    <t>Transfer to ALLOCATIONS</t>
  </si>
  <si>
    <t>SNRA PASS Thru</t>
  </si>
  <si>
    <t>Liability Insurance</t>
  </si>
  <si>
    <t>Point Maintenance (Prop Tax)</t>
  </si>
  <si>
    <t>Keys</t>
  </si>
  <si>
    <t>Point Sanitation</t>
  </si>
  <si>
    <t>Point Security</t>
  </si>
  <si>
    <t>Printing &amp; Postage</t>
  </si>
  <si>
    <t>ENCUMBERED FUNDS 2018-19</t>
  </si>
  <si>
    <t>Starting Balance as: 3/30/2018</t>
  </si>
  <si>
    <t>Income - April</t>
  </si>
  <si>
    <t xml:space="preserve"> Total April Income:</t>
  </si>
  <si>
    <t>Total APRIL BALANCE</t>
  </si>
  <si>
    <t>Income - May</t>
  </si>
  <si>
    <t>Total May Balance:</t>
  </si>
  <si>
    <t>Interst Only           /  Dock Fees</t>
  </si>
  <si>
    <t>Dock Fee/Rebate</t>
  </si>
  <si>
    <t>Transfer from OPS</t>
  </si>
  <si>
    <t>Road Maintenance (HM)</t>
  </si>
  <si>
    <t>Road Maintenance (LT)</t>
  </si>
  <si>
    <t>Road Maintenance - Aluffo</t>
  </si>
  <si>
    <t>Emergency Fund - Aluffo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</si>
</sst>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"/>
  </numFmts>
  <fonts count="32" x14ac:knownFonts="1">
    <font>
      <sz val="12"/>
      <color indexed="8"/>
      <name val="Verdana"/>
    </font>
    <font>
      <sz val="11"/>
      <color indexed="8"/>
      <name val="Calibri"/>
    </font>
    <font>
      <sz val="10"/>
      <color indexed="8"/>
      <name val="Calibri"/>
    </font>
    <font>
      <b/>
      <sz val="14"/>
      <color indexed="8"/>
      <name val="Calibri"/>
    </font>
    <font>
      <i/>
      <sz val="14"/>
      <color indexed="8"/>
      <name val="Calibri"/>
    </font>
    <font>
      <b/>
      <i/>
      <sz val="14"/>
      <color indexed="8"/>
      <name val="Calibri"/>
    </font>
    <font>
      <b/>
      <sz val="14"/>
      <color indexed="10"/>
      <name val="Calibri"/>
    </font>
    <font>
      <sz val="14"/>
      <color indexed="8"/>
      <name val="Calibri"/>
    </font>
    <font>
      <b/>
      <i/>
      <sz val="10"/>
      <color indexed="8"/>
      <name val="Calibri"/>
    </font>
    <font>
      <sz val="11"/>
      <color indexed="8"/>
      <name val="Helvetica"/>
    </font>
    <font>
      <sz val="12"/>
      <color indexed="8"/>
      <name val="Calibri"/>
    </font>
    <font>
      <sz val="14"/>
      <color indexed="10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4"/>
      <color indexed="8"/>
      <name val="Calibri"/>
      <family val="2"/>
    </font>
    <font>
      <sz val="12"/>
      <color indexed="8"/>
      <name val="Verdana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i/>
      <u val="singleAccounting"/>
      <sz val="14"/>
      <color indexed="8"/>
      <name val="Calibri"/>
      <family val="2"/>
    </font>
    <font>
      <b/>
      <sz val="12"/>
      <color indexed="8"/>
      <name val="Verdan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4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0" xfId="0" applyNumberFormat="1" applyFont="1" applyAlignme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164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8" fillId="0" borderId="5" xfId="0" applyNumberFormat="1" applyFont="1" applyBorder="1" applyAlignment="1">
      <alignment horizontal="left"/>
    </xf>
    <xf numFmtId="1" fontId="13" fillId="0" borderId="6" xfId="0" applyNumberFormat="1" applyFont="1" applyBorder="1" applyAlignment="1"/>
    <xf numFmtId="0" fontId="17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164" fontId="3" fillId="0" borderId="2" xfId="0" applyNumberFormat="1" applyFont="1" applyBorder="1" applyAlignment="1"/>
    <xf numFmtId="165" fontId="13" fillId="0" borderId="2" xfId="0" applyNumberFormat="1" applyFont="1" applyBorder="1" applyAlignment="1"/>
    <xf numFmtId="0" fontId="14" fillId="0" borderId="3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0" fontId="15" fillId="0" borderId="3" xfId="0" applyNumberFormat="1" applyFont="1" applyBorder="1" applyAlignment="1"/>
    <xf numFmtId="164" fontId="7" fillId="0" borderId="12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right"/>
    </xf>
    <xf numFmtId="0" fontId="4" fillId="2" borderId="14" xfId="0" applyNumberFormat="1" applyFont="1" applyFill="1" applyBorder="1" applyAlignment="1">
      <alignment horizontal="left"/>
    </xf>
    <xf numFmtId="164" fontId="5" fillId="2" borderId="15" xfId="0" applyNumberFormat="1" applyFont="1" applyFill="1" applyBorder="1" applyAlignment="1">
      <alignment horizontal="center"/>
    </xf>
    <xf numFmtId="0" fontId="19" fillId="2" borderId="16" xfId="0" applyNumberFormat="1" applyFont="1" applyFill="1" applyBorder="1" applyAlignment="1">
      <alignment wrapText="1"/>
    </xf>
    <xf numFmtId="164" fontId="0" fillId="2" borderId="17" xfId="0" applyNumberFormat="1" applyFill="1" applyBorder="1" applyAlignment="1">
      <alignment wrapText="1"/>
    </xf>
    <xf numFmtId="164" fontId="5" fillId="2" borderId="19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8" xfId="0" applyFont="1" applyBorder="1" applyAlignment="1"/>
    <xf numFmtId="1" fontId="10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14" fillId="2" borderId="16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/>
    </xf>
    <xf numFmtId="0" fontId="13" fillId="0" borderId="2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16" fillId="0" borderId="3" xfId="0" applyNumberFormat="1" applyFont="1" applyBorder="1" applyAlignment="1"/>
    <xf numFmtId="14" fontId="13" fillId="0" borderId="3" xfId="0" applyNumberFormat="1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164" fontId="7" fillId="0" borderId="3" xfId="0" applyNumberFormat="1" applyFont="1" applyBorder="1" applyAlignment="1"/>
    <xf numFmtId="0" fontId="12" fillId="0" borderId="3" xfId="0" applyNumberFormat="1" applyFont="1" applyBorder="1" applyAlignment="1"/>
    <xf numFmtId="165" fontId="3" fillId="0" borderId="23" xfId="0" applyNumberFormat="1" applyFont="1" applyBorder="1" applyAlignment="1">
      <alignment horizontal="center"/>
    </xf>
    <xf numFmtId="1" fontId="1" fillId="0" borderId="2" xfId="0" applyNumberFormat="1" applyFont="1" applyBorder="1" applyAlignment="1"/>
    <xf numFmtId="1" fontId="7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/>
    <xf numFmtId="0" fontId="13" fillId="0" borderId="3" xfId="0" applyNumberFormat="1" applyFont="1" applyBorder="1" applyAlignment="1"/>
    <xf numFmtId="0" fontId="1" fillId="0" borderId="23" xfId="0" applyFont="1" applyBorder="1" applyAlignment="1"/>
    <xf numFmtId="0" fontId="14" fillId="0" borderId="20" xfId="0" applyNumberFormat="1" applyFont="1" applyBorder="1" applyAlignment="1"/>
    <xf numFmtId="164" fontId="6" fillId="0" borderId="24" xfId="0" applyNumberFormat="1" applyFont="1" applyBorder="1" applyAlignment="1">
      <alignment horizontal="center"/>
    </xf>
    <xf numFmtId="0" fontId="14" fillId="0" borderId="16" xfId="0" applyNumberFormat="1" applyFont="1" applyBorder="1" applyAlignment="1"/>
    <xf numFmtId="1" fontId="7" fillId="0" borderId="16" xfId="0" applyNumberFormat="1" applyFont="1" applyBorder="1" applyAlignment="1"/>
    <xf numFmtId="0" fontId="13" fillId="0" borderId="7" xfId="0" applyNumberFormat="1" applyFont="1" applyBorder="1" applyAlignment="1"/>
    <xf numFmtId="164" fontId="3" fillId="0" borderId="25" xfId="0" applyNumberFormat="1" applyFont="1" applyBorder="1" applyAlignment="1">
      <alignment horizontal="left"/>
    </xf>
    <xf numFmtId="0" fontId="1" fillId="0" borderId="13" xfId="0" applyFont="1" applyBorder="1" applyAlignment="1"/>
    <xf numFmtId="1" fontId="7" fillId="0" borderId="26" xfId="0" applyNumberFormat="1" applyFont="1" applyBorder="1" applyAlignment="1"/>
    <xf numFmtId="1" fontId="7" fillId="0" borderId="27" xfId="0" applyNumberFormat="1" applyFont="1" applyBorder="1" applyAlignment="1"/>
    <xf numFmtId="0" fontId="1" fillId="0" borderId="27" xfId="0" applyFont="1" applyBorder="1" applyAlignment="1"/>
    <xf numFmtId="165" fontId="3" fillId="0" borderId="22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/>
    <xf numFmtId="1" fontId="4" fillId="0" borderId="2" xfId="0" applyNumberFormat="1" applyFont="1" applyBorder="1" applyAlignment="1"/>
    <xf numFmtId="0" fontId="17" fillId="0" borderId="11" xfId="0" applyNumberFormat="1" applyFont="1" applyBorder="1" applyAlignment="1">
      <alignment horizontal="right"/>
    </xf>
    <xf numFmtId="0" fontId="1" fillId="0" borderId="10" xfId="0" applyFont="1" applyBorder="1" applyAlignment="1"/>
    <xf numFmtId="164" fontId="3" fillId="0" borderId="28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5" fontId="13" fillId="0" borderId="21" xfId="0" applyNumberFormat="1" applyFont="1" applyBorder="1" applyAlignment="1"/>
    <xf numFmtId="0" fontId="18" fillId="0" borderId="9" xfId="0" applyNumberFormat="1" applyFont="1" applyBorder="1" applyAlignment="1">
      <alignment horizontal="left"/>
    </xf>
    <xf numFmtId="0" fontId="3" fillId="0" borderId="30" xfId="0" applyNumberFormat="1" applyFont="1" applyBorder="1" applyAlignment="1"/>
    <xf numFmtId="164" fontId="7" fillId="0" borderId="31" xfId="0" applyNumberFormat="1" applyFont="1" applyBorder="1" applyAlignment="1"/>
    <xf numFmtId="1" fontId="7" fillId="0" borderId="15" xfId="0" applyNumberFormat="1" applyFont="1" applyBorder="1" applyAlignment="1"/>
    <xf numFmtId="164" fontId="3" fillId="0" borderId="25" xfId="0" applyNumberFormat="1" applyFont="1" applyBorder="1" applyAlignment="1"/>
    <xf numFmtId="1" fontId="13" fillId="0" borderId="32" xfId="0" applyNumberFormat="1" applyFont="1" applyBorder="1" applyAlignment="1"/>
    <xf numFmtId="164" fontId="13" fillId="0" borderId="2" xfId="0" applyNumberFormat="1" applyFont="1" applyBorder="1" applyAlignment="1"/>
    <xf numFmtId="0" fontId="14" fillId="2" borderId="18" xfId="0" applyNumberFormat="1" applyFont="1" applyFill="1" applyBorder="1" applyAlignment="1">
      <alignment horizontal="right" wrapText="1"/>
    </xf>
    <xf numFmtId="0" fontId="17" fillId="0" borderId="3" xfId="0" applyNumberFormat="1" applyFont="1" applyBorder="1" applyAlignment="1">
      <alignment horizontal="right"/>
    </xf>
    <xf numFmtId="0" fontId="12" fillId="0" borderId="8" xfId="0" applyNumberFormat="1" applyFont="1" applyBorder="1" applyAlignment="1"/>
    <xf numFmtId="0" fontId="1" fillId="0" borderId="33" xfId="0" applyFont="1" applyBorder="1" applyAlignment="1"/>
    <xf numFmtId="164" fontId="5" fillId="2" borderId="3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0" fontId="14" fillId="2" borderId="7" xfId="0" applyNumberFormat="1" applyFont="1" applyFill="1" applyBorder="1" applyAlignment="1">
      <alignment horizontal="left" wrapText="1"/>
    </xf>
    <xf numFmtId="0" fontId="18" fillId="0" borderId="14" xfId="0" applyNumberFormat="1" applyFont="1" applyBorder="1" applyAlignment="1">
      <alignment horizontal="left"/>
    </xf>
    <xf numFmtId="164" fontId="7" fillId="0" borderId="36" xfId="0" applyNumberFormat="1" applyFont="1" applyBorder="1" applyAlignment="1"/>
    <xf numFmtId="0" fontId="3" fillId="0" borderId="18" xfId="0" applyNumberFormat="1" applyFont="1" applyBorder="1" applyAlignment="1"/>
    <xf numFmtId="1" fontId="12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3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vertical="top" wrapText="1"/>
    </xf>
    <xf numFmtId="164" fontId="2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vertical="top" wrapText="1"/>
    </xf>
    <xf numFmtId="1" fontId="12" fillId="3" borderId="3" xfId="0" applyNumberFormat="1" applyFont="1" applyFill="1" applyBorder="1" applyAlignment="1">
      <alignment horizontal="right"/>
    </xf>
    <xf numFmtId="0" fontId="27" fillId="0" borderId="2" xfId="0" applyFont="1" applyBorder="1" applyAlignment="1"/>
    <xf numFmtId="0" fontId="27" fillId="0" borderId="2" xfId="0" applyNumberFormat="1" applyFont="1" applyBorder="1" applyAlignment="1"/>
    <xf numFmtId="0" fontId="26" fillId="0" borderId="2" xfId="0" applyFont="1" applyBorder="1" applyAlignment="1">
      <alignment vertical="top" wrapText="1"/>
    </xf>
    <xf numFmtId="164" fontId="29" fillId="0" borderId="3" xfId="0" applyNumberFormat="1" applyFont="1" applyBorder="1" applyAlignment="1">
      <alignment horizontal="center"/>
    </xf>
    <xf numFmtId="0" fontId="7" fillId="0" borderId="2" xfId="0" applyFont="1" applyBorder="1" applyAlignment="1"/>
    <xf numFmtId="0" fontId="24" fillId="0" borderId="2" xfId="0" applyFont="1" applyBorder="1" applyAlignment="1"/>
    <xf numFmtId="1" fontId="12" fillId="0" borderId="2" xfId="0" applyNumberFormat="1" applyFont="1" applyBorder="1" applyAlignment="1"/>
    <xf numFmtId="0" fontId="18" fillId="0" borderId="2" xfId="0" applyFont="1" applyBorder="1" applyAlignment="1"/>
    <xf numFmtId="0" fontId="12" fillId="0" borderId="2" xfId="0" applyFont="1" applyBorder="1" applyAlignment="1"/>
    <xf numFmtId="0" fontId="13" fillId="0" borderId="2" xfId="0" applyNumberFormat="1" applyFont="1" applyBorder="1" applyAlignment="1"/>
    <xf numFmtId="0" fontId="12" fillId="0" borderId="2" xfId="0" applyNumberFormat="1" applyFont="1" applyBorder="1" applyAlignment="1"/>
    <xf numFmtId="0" fontId="15" fillId="0" borderId="30" xfId="0" applyNumberFormat="1" applyFont="1" applyBorder="1" applyAlignment="1">
      <alignment horizontal="right"/>
    </xf>
    <xf numFmtId="164" fontId="22" fillId="0" borderId="37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44" fontId="12" fillId="0" borderId="3" xfId="0" applyNumberFormat="1" applyFont="1" applyBorder="1" applyAlignment="1"/>
    <xf numFmtId="44" fontId="12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/>
    </xf>
    <xf numFmtId="44" fontId="25" fillId="0" borderId="3" xfId="0" applyNumberFormat="1" applyFont="1" applyBorder="1" applyAlignment="1"/>
    <xf numFmtId="164" fontId="21" fillId="0" borderId="3" xfId="0" applyNumberFormat="1" applyFont="1" applyBorder="1" applyAlignment="1">
      <alignment horizontal="center"/>
    </xf>
    <xf numFmtId="44" fontId="13" fillId="0" borderId="3" xfId="0" applyNumberFormat="1" applyFont="1" applyBorder="1" applyAlignment="1">
      <alignment horizontal="right" wrapText="1"/>
    </xf>
    <xf numFmtId="44" fontId="13" fillId="0" borderId="3" xfId="0" applyNumberFormat="1" applyFont="1" applyBorder="1" applyAlignment="1">
      <alignment horizontal="center"/>
    </xf>
    <xf numFmtId="0" fontId="28" fillId="0" borderId="3" xfId="0" applyNumberFormat="1" applyFont="1" applyBorder="1" applyAlignment="1">
      <alignment horizontal="left"/>
    </xf>
    <xf numFmtId="0" fontId="30" fillId="0" borderId="3" xfId="0" applyNumberFormat="1" applyFont="1" applyBorder="1" applyAlignment="1">
      <alignment horizontal="right"/>
    </xf>
    <xf numFmtId="44" fontId="23" fillId="0" borderId="3" xfId="0" applyNumberFormat="1" applyFont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165" fontId="15" fillId="0" borderId="38" xfId="0" applyNumberFormat="1" applyFont="1" applyBorder="1" applyAlignment="1">
      <alignment horizontal="center"/>
    </xf>
    <xf numFmtId="0" fontId="15" fillId="0" borderId="3" xfId="0" applyFont="1" applyBorder="1" applyAlignment="1"/>
    <xf numFmtId="1" fontId="8" fillId="0" borderId="2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/>
    </xf>
    <xf numFmtId="0" fontId="12" fillId="0" borderId="0" xfId="0" applyNumberFormat="1" applyFont="1" applyAlignment="1"/>
    <xf numFmtId="0" fontId="14" fillId="2" borderId="39" xfId="0" applyNumberFormat="1" applyFont="1" applyFill="1" applyBorder="1" applyAlignment="1">
      <alignment horizontal="right"/>
    </xf>
    <xf numFmtId="164" fontId="4" fillId="2" borderId="40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right"/>
    </xf>
    <xf numFmtId="0" fontId="16" fillId="0" borderId="3" xfId="0" applyNumberFormat="1" applyFont="1" applyBorder="1" applyAlignment="1">
      <alignment horizontal="right"/>
    </xf>
    <xf numFmtId="0" fontId="13" fillId="0" borderId="3" xfId="0" applyNumberFormat="1" applyFont="1" applyBorder="1" applyAlignment="1">
      <alignment horizontal="left"/>
    </xf>
    <xf numFmtId="0" fontId="13" fillId="0" borderId="41" xfId="0" applyNumberFormat="1" applyFont="1" applyBorder="1" applyAlignment="1"/>
    <xf numFmtId="164" fontId="22" fillId="0" borderId="41" xfId="0" applyNumberFormat="1" applyFont="1" applyBorder="1" applyAlignment="1">
      <alignment horizontal="center"/>
    </xf>
    <xf numFmtId="0" fontId="14" fillId="0" borderId="42" xfId="0" applyNumberFormat="1" applyFont="1" applyBorder="1" applyAlignment="1"/>
    <xf numFmtId="164" fontId="22" fillId="0" borderId="42" xfId="0" applyNumberFormat="1" applyFont="1" applyBorder="1" applyAlignment="1">
      <alignment horizontal="center"/>
    </xf>
    <xf numFmtId="44" fontId="12" fillId="0" borderId="42" xfId="0" applyNumberFormat="1" applyFont="1" applyBorder="1" applyAlignment="1">
      <alignment horizontal="center"/>
    </xf>
    <xf numFmtId="0" fontId="15" fillId="0" borderId="43" xfId="0" applyNumberFormat="1" applyFont="1" applyBorder="1" applyAlignment="1"/>
    <xf numFmtId="44" fontId="13" fillId="0" borderId="44" xfId="0" applyNumberFormat="1" applyFont="1" applyBorder="1" applyAlignment="1">
      <alignment horizontal="right" wrapText="1"/>
    </xf>
    <xf numFmtId="44" fontId="13" fillId="0" borderId="45" xfId="0" applyNumberFormat="1" applyFont="1" applyBorder="1" applyAlignment="1">
      <alignment horizontal="center"/>
    </xf>
    <xf numFmtId="0" fontId="28" fillId="0" borderId="3" xfId="0" applyNumberFormat="1" applyFont="1" applyBorder="1" applyAlignment="1">
      <alignment horizontal="right"/>
    </xf>
    <xf numFmtId="0" fontId="17" fillId="0" borderId="3" xfId="0" applyNumberFormat="1" applyFont="1" applyBorder="1" applyAlignment="1">
      <alignment horizontal="left"/>
    </xf>
    <xf numFmtId="0" fontId="28" fillId="0" borderId="41" xfId="0" applyNumberFormat="1" applyFont="1" applyBorder="1" applyAlignment="1">
      <alignment horizontal="left"/>
    </xf>
    <xf numFmtId="0" fontId="28" fillId="0" borderId="42" xfId="0" applyNumberFormat="1" applyFont="1" applyBorder="1" applyAlignment="1">
      <alignment horizontal="left"/>
    </xf>
    <xf numFmtId="0" fontId="17" fillId="0" borderId="43" xfId="0" applyNumberFormat="1" applyFont="1" applyBorder="1" applyAlignment="1">
      <alignment horizontal="left"/>
    </xf>
    <xf numFmtId="164" fontId="22" fillId="0" borderId="44" xfId="0" applyNumberFormat="1" applyFont="1" applyBorder="1" applyAlignment="1">
      <alignment horizontal="center"/>
    </xf>
    <xf numFmtId="0" fontId="30" fillId="3" borderId="3" xfId="0" applyNumberFormat="1" applyFont="1" applyFill="1" applyBorder="1" applyAlignment="1">
      <alignment horizontal="right"/>
    </xf>
    <xf numFmtId="164" fontId="22" fillId="3" borderId="3" xfId="0" applyNumberFormat="1" applyFont="1" applyFill="1" applyBorder="1" applyAlignment="1">
      <alignment horizontal="center"/>
    </xf>
    <xf numFmtId="0" fontId="28" fillId="3" borderId="3" xfId="0" applyNumberFormat="1" applyFont="1" applyFill="1" applyBorder="1" applyAlignment="1">
      <alignment horizontal="right"/>
    </xf>
    <xf numFmtId="0" fontId="15" fillId="3" borderId="3" xfId="0" applyNumberFormat="1" applyFont="1" applyFill="1" applyBorder="1" applyAlignment="1"/>
    <xf numFmtId="0" fontId="14" fillId="3" borderId="3" xfId="0" applyNumberFormat="1" applyFont="1" applyFill="1" applyBorder="1" applyAlignment="1">
      <alignment horizontal="right"/>
    </xf>
    <xf numFmtId="0" fontId="14" fillId="3" borderId="41" xfId="0" applyNumberFormat="1" applyFont="1" applyFill="1" applyBorder="1" applyAlignment="1">
      <alignment horizontal="right"/>
    </xf>
    <xf numFmtId="44" fontId="22" fillId="3" borderId="3" xfId="0" applyNumberFormat="1" applyFont="1" applyFill="1" applyBorder="1" applyAlignment="1">
      <alignment horizontal="center"/>
    </xf>
    <xf numFmtId="44" fontId="15" fillId="3" borderId="0" xfId="0" applyNumberFormat="1" applyFont="1" applyFill="1" applyAlignment="1"/>
    <xf numFmtId="164" fontId="13" fillId="0" borderId="3" xfId="0" applyNumberFormat="1" applyFont="1" applyBorder="1" applyAlignment="1">
      <alignment horizontal="left"/>
    </xf>
    <xf numFmtId="0" fontId="31" fillId="0" borderId="0" xfId="0" applyFont="1" applyAlignment="1">
      <alignment vertical="top" wrapText="1"/>
    </xf>
    <xf numFmtId="0" fontId="16" fillId="0" borderId="3" xfId="0" applyFont="1" applyBorder="1" applyAlignment="1">
      <alignment horizontal="right" vertical="top" wrapText="1"/>
    </xf>
    <xf numFmtId="44" fontId="12" fillId="0" borderId="23" xfId="0" applyNumberFormat="1" applyFont="1" applyBorder="1" applyAlignment="1"/>
    <xf numFmtId="165" fontId="13" fillId="0" borderId="3" xfId="0" applyNumberFormat="1" applyFont="1" applyBorder="1" applyAlignment="1">
      <alignment horizontal="center"/>
    </xf>
    <xf numFmtId="44" fontId="13" fillId="0" borderId="46" xfId="0" applyNumberFormat="1" applyFont="1" applyBorder="1" applyAlignment="1">
      <alignment vertical="top" wrapText="1"/>
    </xf>
    <xf numFmtId="44" fontId="12" fillId="0" borderId="33" xfId="0" applyNumberFormat="1" applyFont="1" applyBorder="1" applyAlignment="1">
      <alignment horizontal="center"/>
    </xf>
    <xf numFmtId="44" fontId="13" fillId="0" borderId="41" xfId="0" applyNumberFormat="1" applyFont="1" applyBorder="1" applyAlignment="1">
      <alignment horizontal="center"/>
    </xf>
    <xf numFmtId="0" fontId="24" fillId="0" borderId="2" xfId="0" applyNumberFormat="1" applyFont="1" applyBorder="1" applyAlignment="1"/>
    <xf numFmtId="44" fontId="15" fillId="0" borderId="3" xfId="0" applyNumberFormat="1" applyFont="1" applyBorder="1" applyAlignment="1">
      <alignment horizontal="center"/>
    </xf>
    <xf numFmtId="44" fontId="24" fillId="0" borderId="3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EEECE1"/>
      <rgbColor rgb="FFFFFFFF"/>
      <rgbColor rgb="FFBDC0BF"/>
      <rgbColor rgb="FFDBDBDB"/>
      <rgbColor rgb="FFF4F4F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100"/>
  <sheetViews>
    <sheetView showGridLines="0" tabSelected="1" view="pageLayout" zoomScaleNormal="100" workbookViewId="0">
      <selection activeCell="E4" sqref="E4"/>
    </sheetView>
  </sheetViews>
  <sheetFormatPr defaultColWidth="6.59765625" defaultRowHeight="18.75" customHeight="1" x14ac:dyDescent="0.25"/>
  <cols>
    <col min="1" max="1" width="29.8984375" style="3" customWidth="1"/>
    <col min="2" max="2" width="18.3984375" style="3" customWidth="1"/>
    <col min="3" max="3" width="15.59765625" style="3" customWidth="1"/>
    <col min="4" max="4" width="30.09765625" style="3" customWidth="1"/>
    <col min="5" max="5" width="12.19921875" style="3" customWidth="1"/>
    <col min="6" max="212" width="6.59765625" style="3" customWidth="1"/>
  </cols>
  <sheetData>
    <row r="1" spans="1:6" ht="19.5" customHeight="1" thickBot="1" x14ac:dyDescent="0.35">
      <c r="A1" s="40"/>
      <c r="B1" s="41" t="s">
        <v>0</v>
      </c>
      <c r="C1" s="41" t="s">
        <v>1</v>
      </c>
      <c r="D1" s="2"/>
      <c r="E1" s="2"/>
    </row>
    <row r="2" spans="1:6" ht="21.75" customHeight="1" thickBot="1" x14ac:dyDescent="0.35">
      <c r="A2" s="42" t="s">
        <v>99</v>
      </c>
      <c r="B2" s="39">
        <v>3268.49</v>
      </c>
      <c r="C2" s="143">
        <v>45456.21</v>
      </c>
      <c r="D2" s="54" t="s">
        <v>48</v>
      </c>
      <c r="E2" s="55">
        <f>(140*F2)</f>
        <v>14700</v>
      </c>
      <c r="F2" s="3">
        <v>105</v>
      </c>
    </row>
    <row r="3" spans="1:6" ht="21.75" customHeight="1" x14ac:dyDescent="0.3">
      <c r="A3" s="43" t="s">
        <v>100</v>
      </c>
      <c r="B3" s="6"/>
      <c r="C3" s="53"/>
      <c r="D3" s="56" t="s">
        <v>49</v>
      </c>
      <c r="E3" s="45">
        <f>(300*F3)</f>
        <v>31200</v>
      </c>
      <c r="F3" s="3">
        <v>104</v>
      </c>
    </row>
    <row r="4" spans="1:6" ht="21.75" customHeight="1" x14ac:dyDescent="0.3">
      <c r="A4" s="44" t="s">
        <v>105</v>
      </c>
      <c r="B4" s="45">
        <v>0.3</v>
      </c>
      <c r="C4" s="161">
        <v>900</v>
      </c>
      <c r="D4" s="57"/>
      <c r="E4" s="45"/>
    </row>
    <row r="5" spans="1:6" ht="21.75" customHeight="1" thickBot="1" x14ac:dyDescent="0.35">
      <c r="A5" s="46" t="s">
        <v>47</v>
      </c>
      <c r="B5" s="45">
        <v>42419</v>
      </c>
      <c r="C5" s="53"/>
      <c r="D5" s="58" t="s">
        <v>50</v>
      </c>
      <c r="E5" s="59">
        <f>SUM(E2:E4)</f>
        <v>45900</v>
      </c>
    </row>
    <row r="6" spans="1:6" ht="21.75" customHeight="1" x14ac:dyDescent="0.3">
      <c r="A6" s="81" t="s">
        <v>101</v>
      </c>
      <c r="B6" s="39">
        <f>SUM(B2+B4+B5)</f>
        <v>45687.79</v>
      </c>
      <c r="C6" s="17">
        <f>SUM(C2:C5)</f>
        <v>46356.21</v>
      </c>
      <c r="D6" s="48"/>
      <c r="E6" s="49"/>
    </row>
    <row r="7" spans="1:6" ht="33" customHeight="1" thickBot="1" x14ac:dyDescent="0.35">
      <c r="A7" s="37" t="s">
        <v>51</v>
      </c>
      <c r="B7" s="4"/>
      <c r="C7" s="60"/>
      <c r="D7" s="48"/>
      <c r="E7" s="50"/>
    </row>
    <row r="8" spans="1:6" ht="23.25" customHeight="1" x14ac:dyDescent="0.3">
      <c r="A8" s="22" t="s">
        <v>2</v>
      </c>
      <c r="B8" s="23"/>
      <c r="C8" s="57"/>
      <c r="D8" s="48"/>
      <c r="E8" s="50"/>
    </row>
    <row r="9" spans="1:6" ht="23.25" customHeight="1" x14ac:dyDescent="0.3">
      <c r="A9" s="24" t="s">
        <v>52</v>
      </c>
      <c r="B9" s="25">
        <v>16</v>
      </c>
      <c r="C9" s="61"/>
      <c r="D9" s="48"/>
      <c r="E9" s="50"/>
    </row>
    <row r="10" spans="1:6" ht="23.25" customHeight="1" x14ac:dyDescent="0.3">
      <c r="A10" s="24" t="s">
        <v>17</v>
      </c>
      <c r="B10" s="25">
        <v>38</v>
      </c>
      <c r="C10" s="61"/>
      <c r="D10" s="48"/>
      <c r="E10" s="50"/>
    </row>
    <row r="11" spans="1:6" ht="23.25" customHeight="1" x14ac:dyDescent="0.3">
      <c r="A11" s="24" t="s">
        <v>53</v>
      </c>
      <c r="B11" s="25">
        <v>766</v>
      </c>
      <c r="C11" s="61"/>
      <c r="D11" s="48"/>
      <c r="E11" s="50"/>
    </row>
    <row r="12" spans="1:6" ht="23.25" customHeight="1" x14ac:dyDescent="0.3">
      <c r="A12" s="24" t="s">
        <v>6</v>
      </c>
      <c r="B12" s="25">
        <v>167.44</v>
      </c>
      <c r="C12" s="61"/>
      <c r="D12" s="48"/>
      <c r="E12" s="50"/>
    </row>
    <row r="13" spans="1:6" ht="23.25" customHeight="1" x14ac:dyDescent="0.3">
      <c r="A13" s="24" t="s">
        <v>54</v>
      </c>
      <c r="B13" s="25">
        <v>2139.33</v>
      </c>
      <c r="C13" s="62"/>
      <c r="D13" s="48"/>
      <c r="E13" s="50"/>
    </row>
    <row r="14" spans="1:6" ht="20.25" customHeight="1" thickBot="1" x14ac:dyDescent="0.35">
      <c r="A14" s="80" t="s">
        <v>11</v>
      </c>
      <c r="B14" s="26">
        <f>SUM(B9:B13)</f>
        <v>3126.77</v>
      </c>
      <c r="C14" s="63"/>
      <c r="D14" s="27"/>
      <c r="E14" s="27"/>
    </row>
    <row r="15" spans="1:6" ht="8.25" customHeight="1" thickBot="1" x14ac:dyDescent="0.35">
      <c r="A15" s="21"/>
      <c r="B15" s="30"/>
      <c r="C15" s="69"/>
      <c r="D15" s="169"/>
      <c r="E15" s="27"/>
    </row>
    <row r="16" spans="1:6" ht="20.25" customHeight="1" thickBot="1" x14ac:dyDescent="0.35">
      <c r="A16" s="68" t="s">
        <v>102</v>
      </c>
      <c r="B16" s="70">
        <f>B6-B14</f>
        <v>42561.020000000004</v>
      </c>
      <c r="C16" s="71">
        <f>SUM(C6-C14)</f>
        <v>46356.21</v>
      </c>
      <c r="D16" s="169"/>
      <c r="E16" s="27"/>
    </row>
    <row r="17" spans="1:5" ht="9.75" customHeight="1" thickBot="1" x14ac:dyDescent="0.35">
      <c r="A17" s="11"/>
      <c r="B17" s="38"/>
      <c r="C17" s="12"/>
      <c r="D17" s="128"/>
      <c r="E17" s="27"/>
    </row>
    <row r="18" spans="1:5" ht="20.25" customHeight="1" x14ac:dyDescent="0.3">
      <c r="A18" s="73" t="s">
        <v>59</v>
      </c>
      <c r="B18" s="75"/>
      <c r="C18" s="76"/>
      <c r="D18" s="128"/>
      <c r="E18" s="27"/>
    </row>
    <row r="19" spans="1:5" ht="20.25" customHeight="1" x14ac:dyDescent="0.3">
      <c r="A19" s="9"/>
      <c r="B19" s="79" t="s">
        <v>3</v>
      </c>
      <c r="C19" s="78" t="s">
        <v>4</v>
      </c>
      <c r="D19" s="128"/>
      <c r="E19" s="27"/>
    </row>
    <row r="20" spans="1:5" ht="20.25" customHeight="1" thickBot="1" x14ac:dyDescent="0.35">
      <c r="A20" s="74"/>
      <c r="B20" s="77">
        <v>42561.02</v>
      </c>
      <c r="C20" s="72">
        <v>46356.21</v>
      </c>
      <c r="D20" s="27"/>
      <c r="E20" s="27"/>
    </row>
    <row r="21" spans="1:5" ht="20.25" customHeight="1" x14ac:dyDescent="0.3">
      <c r="A21" s="13"/>
      <c r="B21" s="14"/>
      <c r="C21" s="15"/>
      <c r="D21" s="27"/>
      <c r="E21" s="27"/>
    </row>
    <row r="22" spans="1:5" ht="20.25" customHeight="1" x14ac:dyDescent="0.3">
      <c r="A22" s="42" t="s">
        <v>55</v>
      </c>
      <c r="B22" s="7">
        <v>42561.02</v>
      </c>
      <c r="C22" s="17">
        <v>46356.21</v>
      </c>
      <c r="D22" s="27"/>
      <c r="E22" s="27"/>
    </row>
    <row r="23" spans="1:5" ht="20.25" customHeight="1" x14ac:dyDescent="0.3">
      <c r="A23" s="52" t="s">
        <v>103</v>
      </c>
      <c r="B23" s="7"/>
      <c r="C23" s="17"/>
      <c r="D23" s="27"/>
      <c r="E23" s="27"/>
    </row>
    <row r="24" spans="1:5" ht="20.25" customHeight="1" x14ac:dyDescent="0.3">
      <c r="A24" s="133" t="s">
        <v>31</v>
      </c>
      <c r="B24" s="129">
        <v>0.52</v>
      </c>
      <c r="C24" s="17"/>
      <c r="D24" s="27"/>
      <c r="E24" s="27"/>
    </row>
    <row r="25" spans="1:5" ht="20.25" customHeight="1" x14ac:dyDescent="0.3">
      <c r="A25" s="133" t="s">
        <v>56</v>
      </c>
      <c r="B25" s="129">
        <v>2240</v>
      </c>
      <c r="C25" s="17"/>
      <c r="D25" s="27"/>
      <c r="E25" s="27"/>
    </row>
    <row r="26" spans="1:5" ht="20.25" customHeight="1" x14ac:dyDescent="0.3">
      <c r="A26" s="133" t="s">
        <v>57</v>
      </c>
      <c r="B26" s="129">
        <v>38</v>
      </c>
      <c r="C26" s="17"/>
      <c r="D26" s="27"/>
      <c r="E26" s="27"/>
    </row>
    <row r="27" spans="1:5" ht="19.5" customHeight="1" x14ac:dyDescent="0.3">
      <c r="A27" s="81" t="s">
        <v>58</v>
      </c>
      <c r="B27" s="7">
        <f>SUM(B22:B26)</f>
        <v>44839.539999999994</v>
      </c>
      <c r="C27" s="8">
        <f>SUM(C22:C26)</f>
        <v>46356.21</v>
      </c>
      <c r="D27" s="27"/>
      <c r="E27" s="27"/>
    </row>
    <row r="28" spans="1:5" ht="31.5" customHeight="1" thickBot="1" x14ac:dyDescent="0.35">
      <c r="A28" s="20" t="s">
        <v>60</v>
      </c>
      <c r="B28" s="28"/>
      <c r="C28" s="87"/>
      <c r="D28" s="27"/>
      <c r="E28" s="27"/>
    </row>
    <row r="29" spans="1:5" ht="19.5" customHeight="1" x14ac:dyDescent="0.3">
      <c r="A29" s="33" t="s">
        <v>2</v>
      </c>
      <c r="B29" s="84"/>
      <c r="C29" s="51"/>
      <c r="D29" s="27"/>
      <c r="E29" s="27"/>
    </row>
    <row r="30" spans="1:5" ht="20.25" customHeight="1" x14ac:dyDescent="0.3">
      <c r="A30" s="34" t="s">
        <v>52</v>
      </c>
      <c r="B30" s="85">
        <v>5</v>
      </c>
      <c r="C30" s="6"/>
      <c r="D30" s="27"/>
      <c r="E30" s="27"/>
    </row>
    <row r="31" spans="1:5" ht="20.25" customHeight="1" x14ac:dyDescent="0.3">
      <c r="A31" s="34" t="s">
        <v>18</v>
      </c>
      <c r="B31" s="85">
        <v>38</v>
      </c>
      <c r="C31" s="6"/>
      <c r="D31" s="27"/>
      <c r="E31" s="27"/>
    </row>
    <row r="32" spans="1:5" ht="20.25" customHeight="1" x14ac:dyDescent="0.3">
      <c r="A32" s="131" t="s">
        <v>61</v>
      </c>
      <c r="B32" s="132">
        <v>50</v>
      </c>
      <c r="C32" s="6"/>
      <c r="D32" s="27"/>
      <c r="E32" s="27"/>
    </row>
    <row r="33" spans="1:212" ht="20.25" customHeight="1" x14ac:dyDescent="0.3">
      <c r="A33" s="131" t="s">
        <v>62</v>
      </c>
      <c r="B33" s="132">
        <v>13300</v>
      </c>
      <c r="C33" s="6"/>
      <c r="D33" s="27"/>
      <c r="E33" s="27"/>
    </row>
    <row r="34" spans="1:212" ht="20.25" customHeight="1" x14ac:dyDescent="0.3">
      <c r="A34" s="131" t="s">
        <v>6</v>
      </c>
      <c r="B34" s="132">
        <v>83.72</v>
      </c>
      <c r="C34" s="6"/>
      <c r="D34" s="27"/>
      <c r="E34" s="27"/>
    </row>
    <row r="35" spans="1:212" ht="20.25" customHeight="1" x14ac:dyDescent="0.3">
      <c r="A35" s="131" t="s">
        <v>63</v>
      </c>
      <c r="B35" s="132">
        <v>50</v>
      </c>
      <c r="C35" s="6"/>
      <c r="D35" s="27"/>
      <c r="E35" s="27"/>
    </row>
    <row r="36" spans="1:212" ht="20.25" customHeight="1" x14ac:dyDescent="0.3">
      <c r="A36" s="131" t="s">
        <v>62</v>
      </c>
      <c r="B36" s="132">
        <v>560</v>
      </c>
      <c r="C36" s="6"/>
      <c r="D36" s="27"/>
      <c r="E36" s="27"/>
    </row>
    <row r="37" spans="1:212" ht="20.25" customHeight="1" x14ac:dyDescent="0.3">
      <c r="A37" s="133" t="s">
        <v>64</v>
      </c>
      <c r="B37" s="132">
        <v>588</v>
      </c>
      <c r="C37" s="6"/>
      <c r="D37" s="27"/>
      <c r="E37" s="27"/>
    </row>
    <row r="38" spans="1:212" ht="20.25" customHeight="1" thickBot="1" x14ac:dyDescent="0.35">
      <c r="A38" s="88" t="s">
        <v>10</v>
      </c>
      <c r="B38" s="86">
        <f>SUM(B30:B37)</f>
        <v>14674.72</v>
      </c>
      <c r="C38" s="6"/>
      <c r="D38" s="66"/>
      <c r="E38" s="4"/>
    </row>
    <row r="39" spans="1:212" ht="9.75" customHeight="1" x14ac:dyDescent="0.3">
      <c r="A39" s="35"/>
      <c r="B39" s="36"/>
      <c r="C39" s="27"/>
      <c r="D39" s="66"/>
      <c r="E39" s="4"/>
    </row>
    <row r="40" spans="1:212" s="159" customFormat="1" ht="20.25" customHeight="1" x14ac:dyDescent="0.3">
      <c r="A40" s="31" t="s">
        <v>104</v>
      </c>
      <c r="B40" s="158">
        <f>B27-B38</f>
        <v>30164.819999999992</v>
      </c>
      <c r="C40" s="8">
        <v>46356.21</v>
      </c>
      <c r="D40" s="108"/>
      <c r="E40" s="108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</row>
    <row r="41" spans="1:212" ht="9.75" customHeight="1" thickBot="1" x14ac:dyDescent="0.35">
      <c r="A41" s="29"/>
      <c r="B41" s="30"/>
      <c r="C41" s="64"/>
      <c r="D41" s="27"/>
      <c r="E41" s="27"/>
    </row>
    <row r="42" spans="1:212" ht="24" customHeight="1" x14ac:dyDescent="0.3">
      <c r="A42" s="89" t="s">
        <v>65</v>
      </c>
      <c r="B42" s="90"/>
      <c r="C42" s="76"/>
      <c r="D42" s="67"/>
      <c r="E42" s="27"/>
    </row>
    <row r="43" spans="1:212" ht="20.25" customHeight="1" x14ac:dyDescent="0.3">
      <c r="A43" s="9"/>
      <c r="B43" s="79" t="s">
        <v>3</v>
      </c>
      <c r="C43" s="10" t="s">
        <v>4</v>
      </c>
      <c r="D43" s="67"/>
      <c r="E43" s="27"/>
    </row>
    <row r="44" spans="1:212" ht="18" customHeight="1" thickBot="1" x14ac:dyDescent="0.35">
      <c r="A44" s="91"/>
      <c r="B44" s="77">
        <v>30164.82</v>
      </c>
      <c r="C44" s="72">
        <v>46356.21</v>
      </c>
      <c r="D44" s="27"/>
      <c r="E44" s="27"/>
    </row>
    <row r="45" spans="1:212" ht="18" customHeight="1" x14ac:dyDescent="0.3">
      <c r="A45" s="13"/>
      <c r="B45" s="14"/>
      <c r="C45" s="15"/>
      <c r="D45" s="27"/>
      <c r="E45" s="27"/>
    </row>
    <row r="46" spans="1:212" ht="20.25" customHeight="1" x14ac:dyDescent="0.3">
      <c r="A46" s="42" t="s">
        <v>66</v>
      </c>
      <c r="B46" s="45">
        <v>30164.82</v>
      </c>
      <c r="C46" s="113">
        <v>46356.21</v>
      </c>
      <c r="D46" s="104"/>
      <c r="E46" s="27"/>
    </row>
    <row r="47" spans="1:212" ht="18" customHeight="1" x14ac:dyDescent="0.3">
      <c r="A47" s="95" t="s">
        <v>67</v>
      </c>
      <c r="B47" s="5"/>
      <c r="C47" s="114"/>
      <c r="D47" s="105"/>
      <c r="E47" s="27"/>
    </row>
    <row r="48" spans="1:212" ht="17.25" customHeight="1" x14ac:dyDescent="0.3">
      <c r="A48" s="92" t="s">
        <v>68</v>
      </c>
      <c r="B48" s="5">
        <v>0.31</v>
      </c>
      <c r="C48" s="114">
        <v>357.6</v>
      </c>
      <c r="D48" s="105" t="s">
        <v>106</v>
      </c>
      <c r="E48" s="27"/>
    </row>
    <row r="49" spans="1:212" ht="21" customHeight="1" x14ac:dyDescent="0.3">
      <c r="A49" s="133" t="s">
        <v>47</v>
      </c>
      <c r="B49" s="129">
        <v>1335</v>
      </c>
      <c r="C49" s="115"/>
      <c r="D49" s="105"/>
      <c r="E49" s="27"/>
    </row>
    <row r="50" spans="1:212" ht="21" customHeight="1" x14ac:dyDescent="0.3">
      <c r="A50" s="134" t="s">
        <v>69</v>
      </c>
      <c r="B50" s="7">
        <f>SUM(B46:B49)</f>
        <v>31500.13</v>
      </c>
      <c r="C50" s="162">
        <f>SUM(C46:C49)</f>
        <v>46713.81</v>
      </c>
      <c r="D50" s="105"/>
      <c r="E50" s="27"/>
    </row>
    <row r="51" spans="1:212" ht="19.5" customHeight="1" x14ac:dyDescent="0.3">
      <c r="A51" s="52" t="s">
        <v>70</v>
      </c>
      <c r="B51" s="116"/>
      <c r="C51" s="114"/>
      <c r="D51" s="106"/>
      <c r="E51" s="27"/>
    </row>
    <row r="52" spans="1:212" ht="19.5" customHeight="1" x14ac:dyDescent="0.45">
      <c r="A52" s="99" t="s">
        <v>19</v>
      </c>
      <c r="B52" s="117">
        <v>38</v>
      </c>
      <c r="C52" s="118"/>
      <c r="D52" s="107"/>
      <c r="E52" s="27"/>
    </row>
    <row r="53" spans="1:212" ht="19.5" customHeight="1" x14ac:dyDescent="0.45">
      <c r="A53" s="99" t="s">
        <v>71</v>
      </c>
      <c r="B53" s="117">
        <v>900</v>
      </c>
      <c r="C53" s="118"/>
      <c r="D53" s="107"/>
      <c r="E53" s="27"/>
    </row>
    <row r="54" spans="1:212" ht="19.5" customHeight="1" x14ac:dyDescent="0.45">
      <c r="A54" s="99" t="s">
        <v>72</v>
      </c>
      <c r="B54" s="117">
        <v>10000</v>
      </c>
      <c r="C54" s="118"/>
      <c r="D54" s="107"/>
      <c r="E54" s="27"/>
    </row>
    <row r="55" spans="1:212" ht="19.5" customHeight="1" x14ac:dyDescent="0.45">
      <c r="A55" s="99" t="s">
        <v>6</v>
      </c>
      <c r="B55" s="117">
        <v>142.88</v>
      </c>
      <c r="C55" s="118"/>
      <c r="D55" s="107"/>
      <c r="E55" s="27"/>
    </row>
    <row r="56" spans="1:212" ht="19.5" customHeight="1" x14ac:dyDescent="0.45">
      <c r="A56" s="99" t="s">
        <v>73</v>
      </c>
      <c r="B56" s="117">
        <v>1898</v>
      </c>
      <c r="C56" s="118"/>
      <c r="D56" s="107"/>
      <c r="E56" s="27"/>
    </row>
    <row r="57" spans="1:212" ht="19.5" customHeight="1" x14ac:dyDescent="0.45">
      <c r="A57" s="99" t="s">
        <v>62</v>
      </c>
      <c r="B57" s="117">
        <v>420</v>
      </c>
      <c r="C57" s="118"/>
      <c r="D57" s="107"/>
      <c r="E57" s="27"/>
    </row>
    <row r="58" spans="1:212" s="96" customFormat="1" ht="19.5" customHeight="1" x14ac:dyDescent="0.3">
      <c r="A58" s="160" t="s">
        <v>74</v>
      </c>
      <c r="B58" s="119">
        <f>SUM(B52:B57)</f>
        <v>13398.88</v>
      </c>
      <c r="C58" s="113"/>
      <c r="D58" s="108"/>
      <c r="E58" s="2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</row>
    <row r="59" spans="1:212" s="98" customFormat="1" ht="21" customHeight="1" x14ac:dyDescent="0.3">
      <c r="A59" s="52" t="s">
        <v>75</v>
      </c>
      <c r="B59" s="97">
        <f>B50-B58</f>
        <v>18101.25</v>
      </c>
      <c r="C59" s="8">
        <f>SUM(C50)</f>
        <v>46713.81</v>
      </c>
      <c r="D59" s="108"/>
      <c r="E59" s="27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</row>
    <row r="60" spans="1:212" s="96" customFormat="1" ht="18" customHeight="1" thickBot="1" x14ac:dyDescent="0.35">
      <c r="A60" s="136"/>
      <c r="B60" s="137"/>
      <c r="C60" s="164"/>
      <c r="D60" s="108"/>
      <c r="E60" s="2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</row>
    <row r="61" spans="1:212" s="102" customFormat="1" ht="18" customHeight="1" thickBot="1" x14ac:dyDescent="0.35">
      <c r="A61" s="141" t="s">
        <v>76</v>
      </c>
      <c r="B61" s="142">
        <v>18101.25</v>
      </c>
      <c r="C61" s="163">
        <v>46713.81</v>
      </c>
      <c r="D61" s="109"/>
      <c r="E61" s="100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</row>
    <row r="62" spans="1:212" s="98" customFormat="1" ht="9" customHeight="1" x14ac:dyDescent="0.3">
      <c r="A62" s="138"/>
      <c r="B62" s="139"/>
      <c r="C62" s="140"/>
      <c r="D62" s="110"/>
      <c r="E62" s="27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</row>
    <row r="63" spans="1:212" s="96" customFormat="1" ht="21" customHeight="1" x14ac:dyDescent="0.3">
      <c r="A63" s="122" t="s">
        <v>77</v>
      </c>
      <c r="B63" s="97">
        <v>18101.25</v>
      </c>
      <c r="C63" s="121">
        <v>46713.81</v>
      </c>
      <c r="D63" s="110"/>
      <c r="E63" s="2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</row>
    <row r="64" spans="1:212" s="96" customFormat="1" ht="21" customHeight="1" x14ac:dyDescent="0.3">
      <c r="A64" s="135" t="s">
        <v>78</v>
      </c>
      <c r="B64" s="97"/>
      <c r="C64" s="115"/>
      <c r="D64" s="110"/>
      <c r="E64" s="27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</row>
    <row r="65" spans="1:212" s="96" customFormat="1" ht="21" customHeight="1" x14ac:dyDescent="0.3">
      <c r="A65" s="123" t="s">
        <v>79</v>
      </c>
      <c r="B65" s="97">
        <v>0.15</v>
      </c>
      <c r="C65" s="115"/>
      <c r="D65" s="110"/>
      <c r="E65" s="27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</row>
    <row r="66" spans="1:212" s="96" customFormat="1" ht="21" customHeight="1" x14ac:dyDescent="0.3">
      <c r="A66" s="144" t="s">
        <v>80</v>
      </c>
      <c r="B66" s="97">
        <f>SUM(B63:B65)</f>
        <v>18101.400000000001</v>
      </c>
      <c r="C66" s="115"/>
      <c r="D66" s="110"/>
      <c r="E66" s="27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</row>
    <row r="67" spans="1:212" s="96" customFormat="1" ht="21" customHeight="1" x14ac:dyDescent="0.3">
      <c r="A67" s="135" t="s">
        <v>81</v>
      </c>
      <c r="B67" s="97"/>
      <c r="C67" s="115"/>
      <c r="D67" s="110"/>
      <c r="E67" s="27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</row>
    <row r="68" spans="1:212" s="96" customFormat="1" ht="21" customHeight="1" x14ac:dyDescent="0.3">
      <c r="A68" s="150" t="s">
        <v>82</v>
      </c>
      <c r="B68" s="151">
        <v>38</v>
      </c>
      <c r="C68" s="115"/>
      <c r="D68" s="110"/>
      <c r="E68" s="27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</row>
    <row r="69" spans="1:212" s="96" customFormat="1" ht="21" customHeight="1" x14ac:dyDescent="0.3">
      <c r="A69" s="150" t="s">
        <v>83</v>
      </c>
      <c r="B69" s="151">
        <v>1000</v>
      </c>
      <c r="C69" s="115"/>
      <c r="D69" s="110"/>
      <c r="E69" s="27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</row>
    <row r="70" spans="1:212" s="96" customFormat="1" ht="21" customHeight="1" x14ac:dyDescent="0.3">
      <c r="A70" s="150" t="s">
        <v>6</v>
      </c>
      <c r="B70" s="151">
        <v>148.30000000000001</v>
      </c>
      <c r="C70" s="115"/>
      <c r="D70" s="110"/>
      <c r="E70" s="27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</row>
    <row r="71" spans="1:212" s="96" customFormat="1" ht="21" customHeight="1" x14ac:dyDescent="0.3">
      <c r="A71" s="152" t="s">
        <v>84</v>
      </c>
      <c r="B71" s="151">
        <f>SUM(B68:B70)</f>
        <v>1186.3</v>
      </c>
      <c r="C71" s="115"/>
      <c r="D71" s="110"/>
      <c r="E71" s="27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</row>
    <row r="72" spans="1:212" s="96" customFormat="1" ht="21" customHeight="1" thickBot="1" x14ac:dyDescent="0.35">
      <c r="A72" s="146" t="s">
        <v>85</v>
      </c>
      <c r="B72" s="137">
        <f>SUM(B66-B71)</f>
        <v>16915.100000000002</v>
      </c>
      <c r="C72" s="165">
        <v>46713.81</v>
      </c>
      <c r="D72" s="110"/>
      <c r="E72" s="27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</row>
    <row r="73" spans="1:212" s="96" customFormat="1" ht="21" customHeight="1" thickBot="1" x14ac:dyDescent="0.35">
      <c r="A73" s="148" t="s">
        <v>86</v>
      </c>
      <c r="B73" s="149">
        <v>16915.099999999999</v>
      </c>
      <c r="C73" s="143">
        <v>46713.81</v>
      </c>
      <c r="D73" s="110"/>
      <c r="E73" s="27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</row>
    <row r="74" spans="1:212" s="96" customFormat="1" ht="21" customHeight="1" x14ac:dyDescent="0.3">
      <c r="A74" s="147"/>
      <c r="B74" s="139"/>
      <c r="C74" s="140"/>
      <c r="D74" s="110"/>
      <c r="E74" s="27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</row>
    <row r="75" spans="1:212" s="96" customFormat="1" ht="21" customHeight="1" x14ac:dyDescent="0.3">
      <c r="A75" s="122" t="s">
        <v>87</v>
      </c>
      <c r="B75" s="97">
        <v>16915.099999999999</v>
      </c>
      <c r="C75" s="121">
        <v>46713.81</v>
      </c>
      <c r="D75" s="110"/>
      <c r="E75" s="27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</row>
    <row r="76" spans="1:212" s="96" customFormat="1" ht="21" customHeight="1" x14ac:dyDescent="0.3">
      <c r="A76" s="122" t="s">
        <v>78</v>
      </c>
      <c r="B76" s="97"/>
      <c r="C76" s="115"/>
      <c r="D76" s="110"/>
      <c r="E76" s="27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</row>
    <row r="77" spans="1:212" s="96" customFormat="1" ht="21" customHeight="1" x14ac:dyDescent="0.3">
      <c r="A77" s="123" t="s">
        <v>47</v>
      </c>
      <c r="B77" s="125">
        <v>451</v>
      </c>
      <c r="C77" s="115">
        <v>7956</v>
      </c>
      <c r="D77" s="166" t="s">
        <v>107</v>
      </c>
      <c r="E77" s="27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</row>
    <row r="78" spans="1:212" s="96" customFormat="1" ht="21" customHeight="1" x14ac:dyDescent="0.3">
      <c r="A78" s="122" t="s">
        <v>88</v>
      </c>
      <c r="B78" s="97">
        <f>SUM(B75:B77)</f>
        <v>17366.099999999999</v>
      </c>
      <c r="C78" s="167">
        <f>SUM(C75:C77)</f>
        <v>54669.81</v>
      </c>
      <c r="D78" s="110"/>
      <c r="E78" s="27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</row>
    <row r="79" spans="1:212" s="96" customFormat="1" ht="9" customHeight="1" x14ac:dyDescent="0.3">
      <c r="A79" s="122"/>
      <c r="B79" s="97"/>
      <c r="C79" s="115"/>
      <c r="D79" s="110"/>
      <c r="E79" s="27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</row>
    <row r="80" spans="1:212" s="96" customFormat="1" ht="21" customHeight="1" x14ac:dyDescent="0.3">
      <c r="A80" s="145" t="s">
        <v>89</v>
      </c>
      <c r="B80" s="97"/>
      <c r="C80" s="115"/>
      <c r="D80" s="110"/>
      <c r="E80" s="27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</row>
    <row r="81" spans="1:212" s="96" customFormat="1" ht="21" customHeight="1" x14ac:dyDescent="0.25">
      <c r="A81" s="123" t="s">
        <v>6</v>
      </c>
      <c r="B81" s="103">
        <v>148.30000000000001</v>
      </c>
      <c r="C81" s="168">
        <v>2192</v>
      </c>
      <c r="D81" s="166" t="s">
        <v>108</v>
      </c>
      <c r="E81" s="27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</row>
    <row r="82" spans="1:212" s="96" customFormat="1" ht="21" customHeight="1" x14ac:dyDescent="0.25">
      <c r="A82" s="123" t="s">
        <v>91</v>
      </c>
      <c r="B82" s="103">
        <v>140</v>
      </c>
      <c r="C82" s="168">
        <v>9942</v>
      </c>
      <c r="D82" s="166" t="s">
        <v>109</v>
      </c>
      <c r="E82" s="27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</row>
    <row r="83" spans="1:212" s="96" customFormat="1" ht="18.75" customHeight="1" x14ac:dyDescent="0.25">
      <c r="A83" s="123" t="s">
        <v>90</v>
      </c>
      <c r="B83" s="103">
        <v>7956</v>
      </c>
      <c r="C83" s="168">
        <v>12775</v>
      </c>
      <c r="D83" s="166" t="s">
        <v>110</v>
      </c>
      <c r="E83" s="27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</row>
    <row r="84" spans="1:212" s="96" customFormat="1" ht="21" customHeight="1" x14ac:dyDescent="0.3">
      <c r="A84" s="81" t="s">
        <v>43</v>
      </c>
      <c r="B84" s="97">
        <f>SUM(B81:B83)</f>
        <v>8244.2999999999993</v>
      </c>
      <c r="C84" s="167">
        <f>SUM(C81:C83)</f>
        <v>24909</v>
      </c>
      <c r="D84" s="110"/>
      <c r="E84" s="27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</row>
    <row r="85" spans="1:212" s="96" customFormat="1" ht="6.75" customHeight="1" x14ac:dyDescent="0.3">
      <c r="A85" s="81"/>
      <c r="B85" s="97"/>
      <c r="C85" s="115"/>
      <c r="D85" s="110"/>
      <c r="E85" s="27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</row>
    <row r="86" spans="1:212" s="96" customFormat="1" ht="21" customHeight="1" x14ac:dyDescent="0.3">
      <c r="A86" s="81" t="s">
        <v>9</v>
      </c>
      <c r="B86" s="97">
        <f>B78-B84</f>
        <v>9121.7999999999993</v>
      </c>
      <c r="C86" s="167">
        <f>SUM(C78-C84)</f>
        <v>29760.809999999998</v>
      </c>
      <c r="D86" s="110"/>
      <c r="E86" s="27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</row>
    <row r="87" spans="1:212" s="96" customFormat="1" ht="9.75" customHeight="1" x14ac:dyDescent="0.3">
      <c r="A87" s="81"/>
      <c r="B87" s="97"/>
      <c r="C87" s="115"/>
      <c r="D87" s="110"/>
      <c r="E87" s="27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</row>
    <row r="88" spans="1:212" ht="21" customHeight="1" x14ac:dyDescent="0.3">
      <c r="A88" s="18" t="s">
        <v>98</v>
      </c>
      <c r="B88" s="97"/>
      <c r="C88" s="94"/>
      <c r="D88" s="66"/>
      <c r="E88" s="27"/>
    </row>
    <row r="89" spans="1:212" ht="21" customHeight="1" x14ac:dyDescent="0.3">
      <c r="A89" s="154" t="s">
        <v>92</v>
      </c>
      <c r="B89" s="151">
        <v>2700</v>
      </c>
      <c r="C89" s="114">
        <v>5000</v>
      </c>
      <c r="D89" s="166" t="s">
        <v>111</v>
      </c>
      <c r="E89" s="27"/>
    </row>
    <row r="90" spans="1:212" ht="21" customHeight="1" x14ac:dyDescent="0.3">
      <c r="A90" s="154" t="s">
        <v>93</v>
      </c>
      <c r="B90" s="151">
        <v>775</v>
      </c>
      <c r="C90" s="94"/>
      <c r="D90" s="66"/>
      <c r="E90" s="27"/>
    </row>
    <row r="91" spans="1:212" ht="21" customHeight="1" x14ac:dyDescent="0.3">
      <c r="A91" s="154" t="s">
        <v>94</v>
      </c>
      <c r="B91" s="151">
        <v>1400</v>
      </c>
      <c r="C91" s="94"/>
      <c r="D91" s="66"/>
      <c r="E91" s="27"/>
    </row>
    <row r="92" spans="1:212" ht="21" customHeight="1" x14ac:dyDescent="0.3">
      <c r="A92" s="154" t="s">
        <v>95</v>
      </c>
      <c r="B92" s="151">
        <v>1200</v>
      </c>
      <c r="C92" s="94"/>
      <c r="D92" s="66"/>
      <c r="E92" s="27"/>
    </row>
    <row r="93" spans="1:212" ht="21" customHeight="1" x14ac:dyDescent="0.3">
      <c r="A93" s="155" t="s">
        <v>96</v>
      </c>
      <c r="B93" s="156">
        <v>1250</v>
      </c>
      <c r="C93" s="94"/>
      <c r="D93" s="66"/>
      <c r="E93" s="27"/>
    </row>
    <row r="94" spans="1:212" ht="21" customHeight="1" x14ac:dyDescent="0.3">
      <c r="A94" s="154" t="s">
        <v>97</v>
      </c>
      <c r="B94" s="157">
        <v>550</v>
      </c>
      <c r="C94" s="115"/>
      <c r="D94" s="105"/>
      <c r="E94" s="27"/>
    </row>
    <row r="95" spans="1:212" ht="9" customHeight="1" x14ac:dyDescent="0.3">
      <c r="A95" s="138"/>
      <c r="B95" s="125"/>
      <c r="C95" s="17"/>
      <c r="D95" s="27"/>
      <c r="E95" s="27"/>
    </row>
    <row r="96" spans="1:212" ht="21" customHeight="1" x14ac:dyDescent="0.3">
      <c r="A96" s="153" t="s">
        <v>8</v>
      </c>
      <c r="B96" s="151">
        <f>SUM(B89:B94)</f>
        <v>7875</v>
      </c>
      <c r="C96" s="17">
        <v>5000</v>
      </c>
      <c r="D96" s="27"/>
      <c r="E96" s="27"/>
    </row>
    <row r="97" spans="1:5" ht="24" customHeight="1" thickBot="1" x14ac:dyDescent="0.35">
      <c r="A97" s="111" t="s">
        <v>9</v>
      </c>
      <c r="B97" s="112">
        <f>B86-B96</f>
        <v>1246.7999999999993</v>
      </c>
      <c r="C97" s="126">
        <f>SUM(C86-C96)</f>
        <v>24760.809999999998</v>
      </c>
      <c r="D97" s="127" t="s">
        <v>12</v>
      </c>
      <c r="E97" s="27"/>
    </row>
    <row r="98" spans="1:5" ht="18.75" customHeight="1" x14ac:dyDescent="0.3">
      <c r="B98" s="66"/>
      <c r="C98" s="12"/>
      <c r="D98" s="27"/>
      <c r="E98" s="66"/>
    </row>
    <row r="99" spans="1:5" ht="18.75" customHeight="1" x14ac:dyDescent="0.3">
      <c r="B99" s="66"/>
      <c r="C99" s="12"/>
      <c r="D99" s="27"/>
      <c r="E99" s="66"/>
    </row>
    <row r="100" spans="1:5" ht="18.75" customHeight="1" x14ac:dyDescent="0.25">
      <c r="B100" s="66"/>
      <c r="C100" s="66"/>
      <c r="D100" s="27"/>
      <c r="E100" s="66"/>
    </row>
  </sheetData>
  <mergeCells count="1">
    <mergeCell ref="D15:D16"/>
  </mergeCells>
  <printOptions gridLines="1"/>
  <pageMargins left="5.8333333333333334E-2" right="0.25" top="0.5" bottom="0.5" header="0.25" footer="0.5"/>
  <pageSetup scale="10" orientation="portrait" horizontalDpi="4294967293" r:id="rId1"/>
  <headerFooter>
    <oddHeader xml:space="preserve">&amp;C&amp;"Calibri,Regular"&amp;11&amp;K000000RDR  TREASURER'S REPORT:    APRIL 1 - AUGUST 25, 2018
</oddHeader>
  </headerFooter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66"/>
  <sheetViews>
    <sheetView showGridLines="0" view="pageLayout" zoomScaleNormal="100" workbookViewId="0">
      <selection activeCell="D7" sqref="D7"/>
    </sheetView>
  </sheetViews>
  <sheetFormatPr defaultColWidth="6.59765625" defaultRowHeight="18.75" customHeight="1" x14ac:dyDescent="0.25"/>
  <cols>
    <col min="1" max="1" width="29.8984375" style="1" customWidth="1"/>
    <col min="2" max="2" width="18.3984375" style="1" customWidth="1"/>
    <col min="3" max="3" width="15.59765625" style="1" customWidth="1"/>
    <col min="4" max="4" width="30.09765625" style="1" customWidth="1"/>
    <col min="5" max="5" width="12.19921875" style="1" customWidth="1"/>
    <col min="6" max="212" width="6.59765625" style="1" customWidth="1"/>
  </cols>
  <sheetData>
    <row r="1" spans="1:212" ht="19.5" customHeight="1" thickBot="1" x14ac:dyDescent="0.35">
      <c r="A1" s="40"/>
      <c r="B1" s="41" t="s">
        <v>0</v>
      </c>
      <c r="C1" s="41" t="s">
        <v>1</v>
      </c>
      <c r="D1" s="2"/>
      <c r="E1" s="2"/>
    </row>
    <row r="2" spans="1:212" ht="21.75" customHeight="1" x14ac:dyDescent="0.3">
      <c r="A2" s="42" t="s">
        <v>20</v>
      </c>
      <c r="B2" s="39">
        <v>12313.5</v>
      </c>
      <c r="C2" s="47">
        <v>37381.21</v>
      </c>
      <c r="D2" s="54" t="s">
        <v>13</v>
      </c>
      <c r="E2" s="55">
        <v>13875</v>
      </c>
    </row>
    <row r="3" spans="1:212" ht="21.75" customHeight="1" x14ac:dyDescent="0.3">
      <c r="A3" s="43" t="s">
        <v>5</v>
      </c>
      <c r="B3" s="6"/>
      <c r="C3" s="53"/>
      <c r="D3" s="56" t="s">
        <v>14</v>
      </c>
      <c r="E3" s="45">
        <v>33300</v>
      </c>
    </row>
    <row r="4" spans="1:212" ht="21.75" customHeight="1" x14ac:dyDescent="0.3">
      <c r="A4" s="44" t="s">
        <v>16</v>
      </c>
      <c r="B4" s="45">
        <v>0.11</v>
      </c>
      <c r="C4" s="53"/>
      <c r="D4" s="57"/>
      <c r="E4" s="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</row>
    <row r="5" spans="1:212" ht="21.75" customHeight="1" thickBot="1" x14ac:dyDescent="0.35">
      <c r="A5" s="46"/>
      <c r="B5" s="45"/>
      <c r="C5" s="53"/>
      <c r="D5" s="58" t="s">
        <v>15</v>
      </c>
      <c r="E5" s="59">
        <v>47175</v>
      </c>
    </row>
    <row r="6" spans="1:212" ht="21.75" customHeight="1" x14ac:dyDescent="0.3">
      <c r="A6" s="81" t="s">
        <v>29</v>
      </c>
      <c r="B6" s="39">
        <f>SUM(B2+B4+B5)</f>
        <v>12313.61</v>
      </c>
      <c r="C6" s="17">
        <v>37381.21</v>
      </c>
      <c r="D6" s="48"/>
      <c r="E6" s="49"/>
    </row>
    <row r="7" spans="1:212" ht="33" customHeight="1" thickBot="1" x14ac:dyDescent="0.35">
      <c r="A7" s="37" t="s">
        <v>21</v>
      </c>
      <c r="B7" s="4"/>
      <c r="C7" s="60"/>
      <c r="D7" s="48"/>
      <c r="E7" s="50"/>
    </row>
    <row r="8" spans="1:212" ht="23.25" customHeight="1" x14ac:dyDescent="0.3">
      <c r="A8" s="22" t="s">
        <v>2</v>
      </c>
      <c r="B8" s="23"/>
      <c r="C8" s="57"/>
      <c r="D8" s="48"/>
      <c r="E8" s="5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</row>
    <row r="9" spans="1:212" ht="23.25" customHeight="1" x14ac:dyDescent="0.3">
      <c r="A9" s="24" t="s">
        <v>22</v>
      </c>
      <c r="B9" s="25">
        <v>326.23</v>
      </c>
      <c r="C9" s="61"/>
      <c r="D9" s="48"/>
      <c r="E9" s="5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</row>
    <row r="10" spans="1:212" ht="23.25" customHeight="1" x14ac:dyDescent="0.3">
      <c r="A10" s="24" t="s">
        <v>17</v>
      </c>
      <c r="B10" s="25">
        <v>38</v>
      </c>
      <c r="C10" s="61"/>
      <c r="D10" s="48"/>
      <c r="E10" s="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</row>
    <row r="11" spans="1:212" ht="23.25" customHeight="1" x14ac:dyDescent="0.3">
      <c r="A11" s="24" t="s">
        <v>23</v>
      </c>
      <c r="B11" s="25">
        <v>98.44</v>
      </c>
      <c r="C11" s="62"/>
      <c r="D11" s="48"/>
      <c r="E11" s="5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</row>
    <row r="12" spans="1:212" ht="20.25" customHeight="1" thickBot="1" x14ac:dyDescent="0.35">
      <c r="A12" s="80" t="s">
        <v>11</v>
      </c>
      <c r="B12" s="26">
        <f>SUM(B9:B11)</f>
        <v>462.67</v>
      </c>
      <c r="C12" s="63"/>
      <c r="D12" s="27"/>
      <c r="E12" s="27"/>
    </row>
    <row r="13" spans="1:212" ht="8.25" customHeight="1" thickBot="1" x14ac:dyDescent="0.35">
      <c r="A13" s="21"/>
      <c r="B13" s="30"/>
      <c r="C13" s="69"/>
      <c r="D13" s="169"/>
      <c r="E13" s="27"/>
    </row>
    <row r="14" spans="1:212" ht="20.25" customHeight="1" thickBot="1" x14ac:dyDescent="0.35">
      <c r="A14" s="68" t="s">
        <v>24</v>
      </c>
      <c r="B14" s="70">
        <f>B6-B12</f>
        <v>11850.94</v>
      </c>
      <c r="C14" s="71">
        <f>SUM(C6-C12)</f>
        <v>37381.21</v>
      </c>
      <c r="D14" s="169"/>
      <c r="E14" s="27"/>
    </row>
    <row r="15" spans="1:212" ht="9.75" customHeight="1" thickBot="1" x14ac:dyDescent="0.35">
      <c r="A15" s="11"/>
      <c r="B15" s="38"/>
      <c r="C15" s="12"/>
      <c r="D15" s="65"/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</row>
    <row r="16" spans="1:212" ht="20.25" customHeight="1" x14ac:dyDescent="0.3">
      <c r="A16" s="73" t="s">
        <v>30</v>
      </c>
      <c r="B16" s="75"/>
      <c r="C16" s="76"/>
      <c r="D16" s="65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</row>
    <row r="17" spans="1:212" ht="20.25" customHeight="1" x14ac:dyDescent="0.3">
      <c r="A17" s="9"/>
      <c r="B17" s="79" t="s">
        <v>3</v>
      </c>
      <c r="C17" s="78" t="s">
        <v>4</v>
      </c>
      <c r="D17" s="65"/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</row>
    <row r="18" spans="1:212" ht="20.25" customHeight="1" thickBot="1" x14ac:dyDescent="0.35">
      <c r="A18" s="74"/>
      <c r="B18" s="77">
        <v>11850.94</v>
      </c>
      <c r="C18" s="72">
        <v>37381.21</v>
      </c>
      <c r="D18" s="27"/>
      <c r="E18" s="27"/>
    </row>
    <row r="19" spans="1:212" ht="20.25" customHeight="1" x14ac:dyDescent="0.3">
      <c r="A19" s="13"/>
      <c r="B19" s="14"/>
      <c r="C19" s="15"/>
      <c r="D19" s="27"/>
      <c r="E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</row>
    <row r="20" spans="1:212" ht="20.25" customHeight="1" x14ac:dyDescent="0.3">
      <c r="A20" s="42" t="s">
        <v>25</v>
      </c>
      <c r="B20" s="7">
        <v>11850.94</v>
      </c>
      <c r="C20" s="17">
        <v>37381.21</v>
      </c>
      <c r="D20" s="27"/>
      <c r="E20" s="27"/>
    </row>
    <row r="21" spans="1:212" ht="20.25" customHeight="1" x14ac:dyDescent="0.3">
      <c r="A21" s="52" t="s">
        <v>5</v>
      </c>
      <c r="B21" s="7"/>
      <c r="C21" s="17"/>
      <c r="D21" s="27"/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</row>
    <row r="22" spans="1:212" ht="20.25" customHeight="1" x14ac:dyDescent="0.3">
      <c r="A22" s="46" t="s">
        <v>31</v>
      </c>
      <c r="B22" s="5">
        <v>0.09</v>
      </c>
      <c r="C22" s="17"/>
      <c r="D22" s="27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</row>
    <row r="23" spans="1:212" ht="13.5" customHeight="1" x14ac:dyDescent="0.3">
      <c r="A23" s="82"/>
      <c r="B23" s="19"/>
      <c r="C23" s="83"/>
      <c r="D23" s="27"/>
      <c r="E23" s="27"/>
    </row>
    <row r="24" spans="1:212" ht="19.5" customHeight="1" x14ac:dyDescent="0.3">
      <c r="A24" s="81" t="s">
        <v>28</v>
      </c>
      <c r="B24" s="7">
        <f>SUM(B20:B23)</f>
        <v>11851.03</v>
      </c>
      <c r="C24" s="8">
        <f>SUM(C20:C23)</f>
        <v>37381.21</v>
      </c>
      <c r="D24" s="27"/>
      <c r="E24" s="2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</row>
    <row r="25" spans="1:212" ht="33" customHeight="1" thickBot="1" x14ac:dyDescent="0.35">
      <c r="A25" s="20" t="s">
        <v>26</v>
      </c>
      <c r="B25" s="28"/>
      <c r="C25" s="87"/>
      <c r="D25" s="27"/>
      <c r="E25" s="2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</row>
    <row r="26" spans="1:212" ht="19.5" customHeight="1" x14ac:dyDescent="0.3">
      <c r="A26" s="33" t="s">
        <v>2</v>
      </c>
      <c r="B26" s="84"/>
      <c r="C26" s="51"/>
      <c r="D26" s="27"/>
      <c r="E26" s="2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</row>
    <row r="27" spans="1:212" ht="20.25" customHeight="1" x14ac:dyDescent="0.3">
      <c r="A27" s="34" t="s">
        <v>6</v>
      </c>
      <c r="B27" s="85">
        <v>87.29</v>
      </c>
      <c r="C27" s="6"/>
      <c r="D27" s="27"/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</row>
    <row r="28" spans="1:212" ht="20.25" customHeight="1" x14ac:dyDescent="0.3">
      <c r="A28" s="34" t="s">
        <v>18</v>
      </c>
      <c r="B28" s="85">
        <v>38</v>
      </c>
      <c r="C28" s="6"/>
      <c r="D28" s="27"/>
      <c r="E28" s="2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</row>
    <row r="29" spans="1:212" ht="20.25" customHeight="1" thickBot="1" x14ac:dyDescent="0.35">
      <c r="A29" s="88" t="s">
        <v>10</v>
      </c>
      <c r="B29" s="86">
        <f>SUM(B27:B28)</f>
        <v>125.29</v>
      </c>
      <c r="C29" s="6"/>
      <c r="D29" s="66"/>
      <c r="E29" s="4"/>
    </row>
    <row r="30" spans="1:212" ht="9.75" customHeight="1" x14ac:dyDescent="0.3">
      <c r="A30" s="35"/>
      <c r="B30" s="36"/>
      <c r="C30" s="27"/>
      <c r="D30" s="66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</row>
    <row r="31" spans="1:212" ht="20.25" customHeight="1" x14ac:dyDescent="0.3">
      <c r="A31" s="31" t="s">
        <v>27</v>
      </c>
      <c r="B31" s="32">
        <f>B24-B29</f>
        <v>11725.74</v>
      </c>
      <c r="C31" s="8">
        <v>37381.21</v>
      </c>
      <c r="D31" s="27"/>
      <c r="E31" s="27"/>
    </row>
    <row r="32" spans="1:212" ht="9.75" customHeight="1" thickBot="1" x14ac:dyDescent="0.35">
      <c r="A32" s="29"/>
      <c r="B32" s="30"/>
      <c r="C32" s="64"/>
      <c r="D32" s="27"/>
      <c r="E32" s="27"/>
    </row>
    <row r="33" spans="1:212" ht="24" customHeight="1" x14ac:dyDescent="0.3">
      <c r="A33" s="89" t="s">
        <v>32</v>
      </c>
      <c r="B33" s="90"/>
      <c r="C33" s="76"/>
      <c r="D33" s="67"/>
      <c r="E33" s="27"/>
    </row>
    <row r="34" spans="1:212" ht="20.25" customHeight="1" x14ac:dyDescent="0.3">
      <c r="A34" s="9"/>
      <c r="B34" s="79" t="s">
        <v>3</v>
      </c>
      <c r="C34" s="10" t="s">
        <v>4</v>
      </c>
      <c r="D34" s="67"/>
      <c r="E34" s="2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</row>
    <row r="35" spans="1:212" ht="18" customHeight="1" thickBot="1" x14ac:dyDescent="0.35">
      <c r="A35" s="91"/>
      <c r="B35" s="77">
        <v>11725.74</v>
      </c>
      <c r="C35" s="72">
        <v>37381.21</v>
      </c>
      <c r="D35" s="27"/>
      <c r="E35" s="27"/>
    </row>
    <row r="36" spans="1:212" ht="18" customHeight="1" x14ac:dyDescent="0.3">
      <c r="A36" s="13"/>
      <c r="B36" s="14"/>
      <c r="C36" s="15"/>
      <c r="D36" s="27"/>
      <c r="E36" s="2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</row>
    <row r="37" spans="1:212" ht="20.25" customHeight="1" x14ac:dyDescent="0.3">
      <c r="A37" s="42" t="s">
        <v>33</v>
      </c>
      <c r="B37" s="45">
        <v>11725.74</v>
      </c>
      <c r="C37" s="113">
        <v>37381.21</v>
      </c>
      <c r="D37" s="104"/>
      <c r="E37" s="27"/>
    </row>
    <row r="38" spans="1:212" ht="18" customHeight="1" x14ac:dyDescent="0.3">
      <c r="A38" s="95" t="s">
        <v>34</v>
      </c>
      <c r="B38" s="5"/>
      <c r="C38" s="114"/>
      <c r="D38" s="105"/>
      <c r="E38" s="27"/>
    </row>
    <row r="39" spans="1:212" ht="17.25" customHeight="1" x14ac:dyDescent="0.3">
      <c r="A39" s="92" t="s">
        <v>35</v>
      </c>
      <c r="B39" s="5">
        <v>0.1</v>
      </c>
      <c r="C39" s="114">
        <v>75</v>
      </c>
      <c r="D39" s="105" t="s">
        <v>45</v>
      </c>
      <c r="E39" s="27"/>
    </row>
    <row r="40" spans="1:212" ht="21" customHeight="1" x14ac:dyDescent="0.3">
      <c r="A40" s="93"/>
      <c r="B40" s="39"/>
      <c r="C40" s="115">
        <v>8000</v>
      </c>
      <c r="D40" s="105" t="s">
        <v>46</v>
      </c>
      <c r="E40" s="27"/>
    </row>
    <row r="41" spans="1:212" ht="19.5" customHeight="1" x14ac:dyDescent="0.3">
      <c r="A41" s="52" t="s">
        <v>36</v>
      </c>
      <c r="B41" s="116"/>
      <c r="C41" s="114"/>
      <c r="D41" s="106"/>
      <c r="E41" s="27"/>
    </row>
    <row r="42" spans="1:212" ht="19.5" customHeight="1" x14ac:dyDescent="0.45">
      <c r="A42" s="99" t="s">
        <v>19</v>
      </c>
      <c r="B42" s="117">
        <v>38</v>
      </c>
      <c r="C42" s="118"/>
      <c r="D42" s="107"/>
      <c r="E42" s="27"/>
    </row>
    <row r="43" spans="1:212" ht="19.5" customHeight="1" x14ac:dyDescent="0.45">
      <c r="A43" s="99" t="s">
        <v>37</v>
      </c>
      <c r="B43" s="117">
        <v>335.63</v>
      </c>
      <c r="C43" s="118"/>
      <c r="D43" s="107"/>
      <c r="E43" s="27"/>
    </row>
    <row r="44" spans="1:212" ht="19.5" customHeight="1" x14ac:dyDescent="0.45">
      <c r="A44" s="99" t="s">
        <v>6</v>
      </c>
      <c r="B44" s="117">
        <v>83.72</v>
      </c>
      <c r="C44" s="118"/>
      <c r="D44" s="107"/>
      <c r="E44" s="2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</row>
    <row r="45" spans="1:212" ht="19.5" customHeight="1" x14ac:dyDescent="0.45">
      <c r="A45" s="99" t="s">
        <v>38</v>
      </c>
      <c r="B45" s="117">
        <v>8000</v>
      </c>
      <c r="C45" s="118"/>
      <c r="D45" s="107"/>
      <c r="E45" s="2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</row>
    <row r="46" spans="1:212" s="96" customFormat="1" ht="21" customHeight="1" x14ac:dyDescent="0.3">
      <c r="A46" s="98"/>
      <c r="B46" s="119">
        <f>SUM(B42:B45)</f>
        <v>8457.35</v>
      </c>
      <c r="C46" s="113">
        <f>SUM(C39:C45)</f>
        <v>8075</v>
      </c>
      <c r="D46" s="108"/>
      <c r="E46" s="27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</row>
    <row r="47" spans="1:212" s="98" customFormat="1" ht="21" customHeight="1" thickBot="1" x14ac:dyDescent="0.35">
      <c r="A47" s="52" t="s">
        <v>39</v>
      </c>
      <c r="B47" s="97">
        <f>B35+B39-B46</f>
        <v>3268.49</v>
      </c>
      <c r="C47" s="72">
        <f>C37+C46</f>
        <v>45456.21</v>
      </c>
      <c r="D47" s="108"/>
      <c r="E47" s="27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</row>
    <row r="48" spans="1:212" s="96" customFormat="1" ht="7.5" customHeight="1" x14ac:dyDescent="0.3">
      <c r="A48" s="52"/>
      <c r="B48" s="97"/>
      <c r="C48" s="115"/>
      <c r="D48" s="108"/>
      <c r="E48" s="27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</row>
    <row r="49" spans="1:212" s="102" customFormat="1" ht="21" customHeight="1" x14ac:dyDescent="0.3">
      <c r="A49" s="18" t="s">
        <v>40</v>
      </c>
      <c r="B49" s="120">
        <v>3268.49</v>
      </c>
      <c r="C49" s="121">
        <v>45456.21</v>
      </c>
      <c r="D49" s="109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</row>
    <row r="50" spans="1:212" s="98" customFormat="1" ht="9" customHeight="1" x14ac:dyDescent="0.3">
      <c r="A50" s="16"/>
      <c r="B50" s="97"/>
      <c r="C50" s="115"/>
      <c r="D50" s="110"/>
      <c r="E50" s="27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</row>
    <row r="51" spans="1:212" s="96" customFormat="1" ht="21" customHeight="1" x14ac:dyDescent="0.3">
      <c r="A51" s="122" t="s">
        <v>41</v>
      </c>
      <c r="B51" s="97"/>
      <c r="C51" s="115"/>
      <c r="D51" s="110"/>
      <c r="E51" s="27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</row>
    <row r="52" spans="1:212" s="96" customFormat="1" ht="21" customHeight="1" x14ac:dyDescent="0.3">
      <c r="A52" s="123" t="s">
        <v>6</v>
      </c>
      <c r="B52" s="103">
        <v>83.72</v>
      </c>
      <c r="C52" s="115"/>
      <c r="D52" s="110"/>
      <c r="E52" s="2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</row>
    <row r="53" spans="1:212" s="96" customFormat="1" ht="21" customHeight="1" x14ac:dyDescent="0.3">
      <c r="A53" s="123" t="s">
        <v>42</v>
      </c>
      <c r="B53" s="103">
        <v>1911.52</v>
      </c>
      <c r="C53" s="115"/>
      <c r="D53" s="110"/>
      <c r="E53" s="27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</row>
    <row r="54" spans="1:212" s="96" customFormat="1" ht="12.75" customHeight="1" x14ac:dyDescent="0.3">
      <c r="A54" s="123"/>
      <c r="B54" s="103"/>
      <c r="C54" s="115"/>
      <c r="D54" s="110"/>
      <c r="E54" s="27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</row>
    <row r="55" spans="1:212" s="96" customFormat="1" ht="21" customHeight="1" x14ac:dyDescent="0.3">
      <c r="A55" s="81" t="s">
        <v>43</v>
      </c>
      <c r="B55" s="97">
        <f>SUM(B52:B53)</f>
        <v>1995.24</v>
      </c>
      <c r="C55" s="115"/>
      <c r="D55" s="110"/>
      <c r="E55" s="2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</row>
    <row r="56" spans="1:212" s="96" customFormat="1" ht="6.75" customHeight="1" x14ac:dyDescent="0.3">
      <c r="A56" s="81"/>
      <c r="B56" s="97"/>
      <c r="C56" s="115"/>
      <c r="D56" s="110"/>
      <c r="E56" s="27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</row>
    <row r="57" spans="1:212" s="96" customFormat="1" ht="21" customHeight="1" x14ac:dyDescent="0.3">
      <c r="A57" s="81" t="s">
        <v>9</v>
      </c>
      <c r="B57" s="97">
        <f>B49-B55</f>
        <v>1273.2499999999998</v>
      </c>
      <c r="C57" s="115">
        <v>45456.21</v>
      </c>
      <c r="D57" s="110"/>
      <c r="E57" s="27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</row>
    <row r="58" spans="1:212" s="96" customFormat="1" ht="21" customHeight="1" x14ac:dyDescent="0.3">
      <c r="A58" s="81"/>
      <c r="B58" s="97"/>
      <c r="C58" s="115"/>
      <c r="D58" s="110"/>
      <c r="E58" s="27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</row>
    <row r="59" spans="1:212" ht="21" customHeight="1" x14ac:dyDescent="0.3">
      <c r="A59" s="18" t="s">
        <v>7</v>
      </c>
      <c r="B59" s="97"/>
      <c r="C59" s="94"/>
      <c r="D59" s="66"/>
      <c r="E59" s="2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</row>
    <row r="60" spans="1:212" ht="21" customHeight="1" x14ac:dyDescent="0.3">
      <c r="A60" s="16" t="s">
        <v>44</v>
      </c>
      <c r="B60" s="124">
        <v>750</v>
      </c>
      <c r="C60" s="115"/>
      <c r="D60" s="105"/>
      <c r="E60" s="2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</row>
    <row r="61" spans="1:212" ht="9" customHeight="1" x14ac:dyDescent="0.3">
      <c r="A61" s="16"/>
      <c r="B61" s="125"/>
      <c r="C61" s="17"/>
      <c r="D61" s="27"/>
      <c r="E61" s="2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</row>
    <row r="62" spans="1:212" ht="21" customHeight="1" x14ac:dyDescent="0.3">
      <c r="A62" s="18" t="s">
        <v>8</v>
      </c>
      <c r="B62" s="97">
        <f>SUM(B60:B61)</f>
        <v>750</v>
      </c>
      <c r="C62" s="17"/>
      <c r="D62" s="27"/>
      <c r="E62" s="2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</row>
    <row r="63" spans="1:212" ht="24" customHeight="1" thickBot="1" x14ac:dyDescent="0.35">
      <c r="A63" s="111" t="s">
        <v>9</v>
      </c>
      <c r="B63" s="112">
        <f>B57-B62</f>
        <v>523.24999999999977</v>
      </c>
      <c r="C63" s="126">
        <v>45456.21</v>
      </c>
      <c r="D63" s="127" t="s">
        <v>12</v>
      </c>
      <c r="E63" s="2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</row>
    <row r="64" spans="1:212" ht="18.75" customHeight="1" x14ac:dyDescent="0.3">
      <c r="B64" s="66"/>
      <c r="C64" s="12"/>
      <c r="D64" s="27"/>
      <c r="E64" s="66"/>
    </row>
    <row r="65" spans="2:5" ht="18.75" customHeight="1" x14ac:dyDescent="0.3">
      <c r="B65" s="66"/>
      <c r="C65" s="12"/>
      <c r="D65" s="27"/>
      <c r="E65" s="66"/>
    </row>
    <row r="66" spans="2:5" ht="18.75" customHeight="1" x14ac:dyDescent="0.25">
      <c r="B66" s="66"/>
      <c r="C66" s="66"/>
      <c r="D66" s="27"/>
      <c r="E66" s="66"/>
    </row>
  </sheetData>
  <mergeCells count="1">
    <mergeCell ref="D13:D14"/>
  </mergeCells>
  <printOptions gridLines="1"/>
  <pageMargins left="0.25" right="0.25" top="0.5" bottom="0.5" header="0.25" footer="0.5"/>
  <pageSetup scale="57" orientation="portrait" horizontalDpi="4294967293" r:id="rId1"/>
  <headerFooter>
    <oddHeader xml:space="preserve">&amp;C&amp;"Calibri,Regular"&amp;11&amp;K000000RDR  TREASURER'S REPORT:    MARCH 31, 2018
</oddHeader>
  </headerFooter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AUG 2018</vt:lpstr>
      <vt:lpstr>MAR 2018</vt:lpstr>
      <vt:lpstr>'AUG 2018'!Print_Area</vt:lpstr>
      <vt:lpstr>'MAR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Lou</cp:lastModifiedBy>
  <cp:lastPrinted>2018-08-20T21:11:49Z</cp:lastPrinted>
  <dcterms:created xsi:type="dcterms:W3CDTF">2017-02-22T23:45:36Z</dcterms:created>
  <dcterms:modified xsi:type="dcterms:W3CDTF">2018-09-14T20:33:14Z</dcterms:modified>
</cp:coreProperties>
</file>