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6" yWindow="24" windowWidth="18732" windowHeight="109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Sheet1!$A:$R</definedName>
  </definedNames>
  <calcPr calcId="114210" fullCalcOnLoad="1"/>
</workbook>
</file>

<file path=xl/calcChain.xml><?xml version="1.0" encoding="utf-8"?>
<calcChain xmlns="http://schemas.openxmlformats.org/spreadsheetml/2006/main">
  <c r="P9" i="1"/>
  <c r="P12"/>
  <c r="B51"/>
  <c r="B56"/>
  <c r="B58"/>
  <c r="L16"/>
  <c r="L35"/>
  <c r="L37"/>
  <c r="P19"/>
  <c r="J35"/>
  <c r="J16"/>
  <c r="J37"/>
  <c r="I35"/>
  <c r="I16"/>
  <c r="I37"/>
  <c r="H35"/>
  <c r="H16"/>
  <c r="H37"/>
  <c r="G35"/>
  <c r="G16"/>
  <c r="F35"/>
  <c r="F16"/>
  <c r="E35"/>
  <c r="E16"/>
  <c r="E37"/>
  <c r="O35"/>
  <c r="O16"/>
  <c r="O37"/>
  <c r="N35"/>
  <c r="N16"/>
  <c r="N37"/>
  <c r="R33"/>
  <c r="K35"/>
  <c r="K16"/>
  <c r="K37"/>
  <c r="G37"/>
  <c r="Q35"/>
  <c r="Q16"/>
  <c r="P14"/>
  <c r="F37"/>
  <c r="R9"/>
  <c r="P10"/>
  <c r="R10"/>
  <c r="P11"/>
  <c r="R12"/>
  <c r="P13"/>
  <c r="P17"/>
  <c r="P18"/>
  <c r="R19"/>
  <c r="P20"/>
  <c r="R20"/>
  <c r="P21"/>
  <c r="R21"/>
  <c r="P22"/>
  <c r="R22"/>
  <c r="P23"/>
  <c r="R23"/>
  <c r="P24"/>
  <c r="R24"/>
  <c r="P25"/>
  <c r="P26"/>
  <c r="R26"/>
  <c r="P27"/>
  <c r="R27"/>
  <c r="P28"/>
  <c r="R28"/>
  <c r="P29"/>
  <c r="R29"/>
  <c r="P30"/>
  <c r="R30"/>
  <c r="P31"/>
  <c r="R31"/>
  <c r="P32"/>
  <c r="R32"/>
  <c r="P35"/>
  <c r="P16"/>
  <c r="R16"/>
  <c r="P37"/>
  <c r="P41"/>
  <c r="R41"/>
  <c r="Q37"/>
  <c r="R25"/>
  <c r="R35"/>
  <c r="R37"/>
  <c r="R42"/>
  <c r="R43"/>
</calcChain>
</file>

<file path=xl/sharedStrings.xml><?xml version="1.0" encoding="utf-8"?>
<sst xmlns="http://schemas.openxmlformats.org/spreadsheetml/2006/main" count="98" uniqueCount="62">
  <si>
    <t xml:space="preserve">                                              SOUTH NACIMIENTO ROAD ASSOC.</t>
  </si>
  <si>
    <t>Beginning Cash Balance</t>
  </si>
  <si>
    <t>Income</t>
  </si>
  <si>
    <t xml:space="preserve">     Road Maintenance Contributions</t>
  </si>
  <si>
    <t xml:space="preserve">     Keys &amp; Remotes</t>
  </si>
  <si>
    <t xml:space="preserve">     BBQ Income</t>
  </si>
  <si>
    <t xml:space="preserve">     Interest Income</t>
  </si>
  <si>
    <t xml:space="preserve">                     Total Income</t>
  </si>
  <si>
    <t>Expenses</t>
  </si>
  <si>
    <t xml:space="preserve">     Annual BBQ &amp; Luncheons</t>
  </si>
  <si>
    <t xml:space="preserve">     Bank Charges</t>
  </si>
  <si>
    <t xml:space="preserve">     Fire Equip. Repair</t>
  </si>
  <si>
    <t xml:space="preserve">     Insurance</t>
  </si>
  <si>
    <t xml:space="preserve">     Road Maintenance</t>
  </si>
  <si>
    <t xml:space="preserve">     Office Supplies &amp; Printing</t>
  </si>
  <si>
    <t xml:space="preserve">     Professional Services</t>
  </si>
  <si>
    <t xml:space="preserve">     Taxes Corporation</t>
  </si>
  <si>
    <t xml:space="preserve">     Utilities</t>
  </si>
  <si>
    <t>---------------</t>
  </si>
  <si>
    <t xml:space="preserve">                        Total Expense</t>
  </si>
  <si>
    <t>Monthly Income 0r (Loss)</t>
  </si>
  <si>
    <t>==================================================================================================================================</t>
  </si>
  <si>
    <t>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</si>
  <si>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</si>
  <si>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</t>
  </si>
  <si>
    <t>Ending Bank Balance</t>
  </si>
  <si>
    <t>Cash in Checking unrestricted</t>
  </si>
  <si>
    <t xml:space="preserve">     Firefund Checking</t>
  </si>
  <si>
    <t xml:space="preserve">                               Total Checking</t>
  </si>
  <si>
    <t>Cash in Savings</t>
  </si>
  <si>
    <t xml:space="preserve">     Town Creek Study Funds</t>
  </si>
  <si>
    <t xml:space="preserve">                               Total Savings</t>
  </si>
  <si>
    <t>Total Bank Breakdown</t>
  </si>
  <si>
    <t>Sept</t>
  </si>
  <si>
    <t>Oct</t>
  </si>
  <si>
    <t>Jan</t>
  </si>
  <si>
    <t>Feb</t>
  </si>
  <si>
    <t>Mar</t>
  </si>
  <si>
    <t>Apr</t>
  </si>
  <si>
    <t>May</t>
  </si>
  <si>
    <t>July</t>
  </si>
  <si>
    <t>Aug</t>
  </si>
  <si>
    <t>---------------------------------------</t>
  </si>
  <si>
    <t>------------------------------------------------</t>
  </si>
  <si>
    <t xml:space="preserve">  </t>
  </si>
  <si>
    <t>-----------------</t>
  </si>
  <si>
    <t>----------------</t>
  </si>
  <si>
    <t>Nov/Dec</t>
  </si>
  <si>
    <t xml:space="preserve">     Fire Fund</t>
  </si>
  <si>
    <t xml:space="preserve">     Other Misc. Extra Cont. &amp; Shirts</t>
  </si>
  <si>
    <t xml:space="preserve">     Electric Gate   (Res.)</t>
  </si>
  <si>
    <t xml:space="preserve">     Equipment Rental (Res)</t>
  </si>
  <si>
    <t xml:space="preserve">     Weed &amp; Poison Oak Control (Res)</t>
  </si>
  <si>
    <t xml:space="preserve">     Work Party Materials (Res)</t>
  </si>
  <si>
    <t xml:space="preserve">     Towne Creek Fund</t>
  </si>
  <si>
    <t>$</t>
  </si>
  <si>
    <t xml:space="preserve">     BBQ Fund</t>
  </si>
  <si>
    <t xml:space="preserve">       Less res &amp; exp due per Budget</t>
  </si>
  <si>
    <t xml:space="preserve">         YTD</t>
  </si>
  <si>
    <t xml:space="preserve">     Budget</t>
  </si>
  <si>
    <t xml:space="preserve">    Due or Loss</t>
  </si>
  <si>
    <t>JUNE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</si>
</sst>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u val="singleAccounting"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0" xfId="0" quotePrefix="1"/>
    <xf numFmtId="44" fontId="0" fillId="0" borderId="0" xfId="0" applyNumberFormat="1"/>
    <xf numFmtId="44" fontId="0" fillId="0" borderId="0" xfId="0" quotePrefix="1" applyNumberFormat="1"/>
    <xf numFmtId="15" fontId="0" fillId="0" borderId="0" xfId="0" applyNumberFormat="1" applyAlignment="1">
      <alignment vertical="top"/>
    </xf>
    <xf numFmtId="44" fontId="1" fillId="0" borderId="0" xfId="0" applyNumberFormat="1" applyFont="1"/>
    <xf numFmtId="44" fontId="0" fillId="0" borderId="0" xfId="0" applyNumberFormat="1" applyFont="1"/>
    <xf numFmtId="44" fontId="0" fillId="0" borderId="0" xfId="1" applyNumberFormat="1" applyFont="1" applyAlignment="1">
      <alignment vertical="top"/>
    </xf>
    <xf numFmtId="44" fontId="0" fillId="0" borderId="0" xfId="1" applyNumberFormat="1" applyFont="1"/>
    <xf numFmtId="44" fontId="0" fillId="0" borderId="0" xfId="1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topLeftCell="A2" zoomScale="75" zoomScaleNormal="110" workbookViewId="0">
      <selection activeCell="T27" sqref="T27"/>
    </sheetView>
  </sheetViews>
  <sheetFormatPr defaultRowHeight="14.4"/>
  <cols>
    <col min="1" max="1" width="32.88671875" customWidth="1"/>
    <col min="2" max="2" width="16.33203125" customWidth="1"/>
    <col min="3" max="3" width="14.77734375" style="9" customWidth="1"/>
    <col min="4" max="4" width="12.44140625" style="9" hidden="1" customWidth="1"/>
    <col min="5" max="5" width="13.33203125" style="9" hidden="1" customWidth="1"/>
    <col min="6" max="6" width="10" style="9" hidden="1" customWidth="1"/>
    <col min="7" max="7" width="11" style="9" hidden="1" customWidth="1"/>
    <col min="8" max="8" width="11.6640625" style="9" hidden="1" customWidth="1"/>
    <col min="9" max="9" width="12.109375" style="9" hidden="1" customWidth="1"/>
    <col min="10" max="10" width="11.88671875" style="9" hidden="1" customWidth="1"/>
    <col min="11" max="11" width="13" style="9" hidden="1" customWidth="1"/>
    <col min="12" max="12" width="13.77734375" style="9" hidden="1" customWidth="1"/>
    <col min="13" max="13" width="12.44140625" style="9" hidden="1" customWidth="1"/>
    <col min="14" max="14" width="4.33203125" style="9" hidden="1" customWidth="1"/>
    <col min="15" max="15" width="8" style="9" hidden="1" customWidth="1"/>
    <col min="16" max="16" width="17.77734375" style="3" customWidth="1"/>
    <col min="17" max="17" width="15.5546875" customWidth="1"/>
    <col min="18" max="18" width="15.33203125" customWidth="1"/>
    <col min="19" max="19" width="13.44140625" bestFit="1" customWidth="1"/>
    <col min="21" max="21" width="8.5546875" customWidth="1"/>
  </cols>
  <sheetData>
    <row r="1" spans="1:20" hidden="1">
      <c r="A1" s="1" t="s">
        <v>0</v>
      </c>
      <c r="B1" s="1"/>
      <c r="E1" s="8"/>
    </row>
    <row r="2" spans="1:20">
      <c r="A2" s="5">
        <v>41455</v>
      </c>
      <c r="B2" s="1"/>
      <c r="E2" s="8"/>
    </row>
    <row r="3" spans="1:20">
      <c r="P3"/>
    </row>
    <row r="4" spans="1:20">
      <c r="C4" s="9" t="s">
        <v>61</v>
      </c>
      <c r="E4" s="9" t="s">
        <v>33</v>
      </c>
      <c r="F4" s="9" t="s">
        <v>34</v>
      </c>
      <c r="G4" s="9" t="s">
        <v>47</v>
      </c>
      <c r="H4" s="9" t="s">
        <v>35</v>
      </c>
      <c r="I4" s="9" t="s">
        <v>36</v>
      </c>
      <c r="J4" s="9" t="s">
        <v>37</v>
      </c>
      <c r="K4" s="9" t="s">
        <v>38</v>
      </c>
      <c r="L4" s="9" t="s">
        <v>39</v>
      </c>
      <c r="M4" s="9" t="s">
        <v>61</v>
      </c>
      <c r="N4" s="9" t="s">
        <v>40</v>
      </c>
      <c r="O4" s="9" t="s">
        <v>41</v>
      </c>
      <c r="P4" t="s">
        <v>58</v>
      </c>
      <c r="Q4" s="3" t="s">
        <v>59</v>
      </c>
      <c r="R4" s="3" t="s">
        <v>60</v>
      </c>
    </row>
    <row r="5" spans="1:20">
      <c r="E5" s="10" t="s">
        <v>24</v>
      </c>
      <c r="P5"/>
      <c r="Q5" s="2" t="s">
        <v>45</v>
      </c>
      <c r="R5" s="2" t="s">
        <v>46</v>
      </c>
    </row>
    <row r="6" spans="1:20">
      <c r="A6" t="s">
        <v>1</v>
      </c>
      <c r="C6" s="9">
        <v>138784.51999999999</v>
      </c>
      <c r="L6" s="9">
        <v>128216.96000000001</v>
      </c>
      <c r="M6" s="9">
        <v>138784.51999999999</v>
      </c>
      <c r="P6" s="3">
        <v>33567.050000000003</v>
      </c>
      <c r="Q6" s="3">
        <v>33567.050000000003</v>
      </c>
    </row>
    <row r="7" spans="1:20">
      <c r="P7"/>
      <c r="Q7" s="3">
        <v>0</v>
      </c>
    </row>
    <row r="8" spans="1:20">
      <c r="A8" t="s">
        <v>2</v>
      </c>
      <c r="P8"/>
    </row>
    <row r="9" spans="1:20">
      <c r="A9" t="s">
        <v>3</v>
      </c>
      <c r="C9" s="3">
        <v>2650</v>
      </c>
      <c r="D9" s="3"/>
      <c r="E9" s="3">
        <v>0</v>
      </c>
      <c r="F9" s="3">
        <v>200</v>
      </c>
      <c r="G9" s="3">
        <v>750</v>
      </c>
      <c r="H9" s="3">
        <v>26312.5</v>
      </c>
      <c r="I9" s="3">
        <v>8825</v>
      </c>
      <c r="J9" s="3">
        <v>79100</v>
      </c>
      <c r="K9" s="9">
        <v>11750</v>
      </c>
      <c r="L9" s="3">
        <v>6175</v>
      </c>
      <c r="M9" s="3">
        <v>2650</v>
      </c>
      <c r="P9" s="3">
        <f t="shared" ref="P9:P14" si="0">SUM(E9:O9)</f>
        <v>135762.5</v>
      </c>
      <c r="Q9" s="3">
        <v>137625</v>
      </c>
      <c r="R9" s="3">
        <f>SUM(Q9-P9)</f>
        <v>1862.5</v>
      </c>
    </row>
    <row r="10" spans="1:20">
      <c r="A10" t="s">
        <v>4</v>
      </c>
      <c r="C10" s="9">
        <v>100</v>
      </c>
      <c r="E10" s="3">
        <v>60</v>
      </c>
      <c r="F10" s="3">
        <v>0</v>
      </c>
      <c r="G10" s="3">
        <v>40</v>
      </c>
      <c r="H10" s="3">
        <v>0</v>
      </c>
      <c r="I10" s="3"/>
      <c r="J10" s="3">
        <v>0</v>
      </c>
      <c r="M10" s="9">
        <v>100</v>
      </c>
      <c r="P10" s="3">
        <f t="shared" si="0"/>
        <v>200</v>
      </c>
      <c r="Q10" s="3">
        <v>200</v>
      </c>
      <c r="R10" s="3">
        <f>SUM(Q10-P10)</f>
        <v>0</v>
      </c>
    </row>
    <row r="11" spans="1:20">
      <c r="A11" t="s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P11" s="3">
        <f t="shared" si="0"/>
        <v>0</v>
      </c>
      <c r="Q11" s="3">
        <v>0</v>
      </c>
      <c r="R11" s="3"/>
    </row>
    <row r="12" spans="1:20">
      <c r="A12" t="s">
        <v>6</v>
      </c>
      <c r="B12" t="s">
        <v>44</v>
      </c>
      <c r="C12" s="9">
        <v>1</v>
      </c>
      <c r="E12" s="3">
        <v>0</v>
      </c>
      <c r="F12" s="3">
        <v>1</v>
      </c>
      <c r="G12" s="3">
        <v>0</v>
      </c>
      <c r="H12" s="3">
        <v>0</v>
      </c>
      <c r="I12" s="3">
        <v>1.04</v>
      </c>
      <c r="J12" s="3">
        <v>0</v>
      </c>
      <c r="K12" s="9">
        <v>0.98</v>
      </c>
      <c r="M12" s="9">
        <v>1</v>
      </c>
      <c r="P12" s="3">
        <f t="shared" si="0"/>
        <v>4.0199999999999996</v>
      </c>
      <c r="Q12" s="3">
        <v>4.0199999999999996</v>
      </c>
      <c r="R12" s="3">
        <f>SUM(Q12-P12)</f>
        <v>0</v>
      </c>
      <c r="T12" s="3"/>
    </row>
    <row r="13" spans="1:20">
      <c r="A13" t="s">
        <v>49</v>
      </c>
      <c r="C13" s="9">
        <v>500</v>
      </c>
      <c r="E13" s="3">
        <v>0</v>
      </c>
      <c r="F13" s="3">
        <v>0</v>
      </c>
      <c r="G13" s="3">
        <v>0</v>
      </c>
      <c r="H13" s="3">
        <v>125</v>
      </c>
      <c r="I13" s="3">
        <v>0</v>
      </c>
      <c r="J13" s="3">
        <v>0</v>
      </c>
      <c r="L13" s="9">
        <v>4450</v>
      </c>
      <c r="M13" s="9">
        <v>500</v>
      </c>
      <c r="P13" s="3">
        <f t="shared" si="0"/>
        <v>5075</v>
      </c>
      <c r="Q13" s="3">
        <v>4575</v>
      </c>
      <c r="R13" s="3"/>
    </row>
    <row r="14" spans="1:20">
      <c r="A14" t="s">
        <v>48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9">
        <v>0</v>
      </c>
      <c r="N14" s="9">
        <v>0</v>
      </c>
      <c r="O14" s="9">
        <v>0</v>
      </c>
      <c r="P14" s="3">
        <f t="shared" si="0"/>
        <v>0</v>
      </c>
      <c r="Q14" s="3">
        <v>0</v>
      </c>
      <c r="R14" s="3"/>
    </row>
    <row r="15" spans="1:20">
      <c r="C15" s="10"/>
      <c r="D15" s="10"/>
      <c r="E15" s="4" t="s">
        <v>24</v>
      </c>
      <c r="F15" s="4" t="s">
        <v>24</v>
      </c>
      <c r="G15" s="4" t="s">
        <v>24</v>
      </c>
      <c r="H15" s="4" t="s">
        <v>24</v>
      </c>
      <c r="I15" s="4" t="s">
        <v>24</v>
      </c>
      <c r="J15" s="4" t="s">
        <v>24</v>
      </c>
      <c r="K15" s="10" t="s">
        <v>24</v>
      </c>
      <c r="L15" s="10" t="s">
        <v>24</v>
      </c>
      <c r="M15" s="10"/>
      <c r="N15" s="10" t="s">
        <v>24</v>
      </c>
      <c r="O15" s="10" t="s">
        <v>24</v>
      </c>
      <c r="P15" s="4" t="s">
        <v>42</v>
      </c>
      <c r="Q15" s="3"/>
      <c r="R15" s="4" t="s">
        <v>46</v>
      </c>
    </row>
    <row r="16" spans="1:20">
      <c r="A16" t="s">
        <v>7</v>
      </c>
      <c r="C16" s="9">
        <v>3251</v>
      </c>
      <c r="E16" s="3">
        <f t="shared" ref="E16:P16" si="1">SUM(E9:E14)</f>
        <v>60</v>
      </c>
      <c r="F16" s="3">
        <f t="shared" si="1"/>
        <v>201</v>
      </c>
      <c r="G16" s="3">
        <f t="shared" si="1"/>
        <v>790</v>
      </c>
      <c r="H16" s="3">
        <f>SUM(H9:H14)</f>
        <v>26437.5</v>
      </c>
      <c r="I16" s="3">
        <f>SUM(I9:I14)</f>
        <v>8826.0400000000009</v>
      </c>
      <c r="J16" s="3">
        <f>SUM(J9:J14)</f>
        <v>79100</v>
      </c>
      <c r="K16" s="9">
        <f t="shared" si="1"/>
        <v>11750.98</v>
      </c>
      <c r="L16" s="9">
        <f>SUM(L9:L14)</f>
        <v>10625</v>
      </c>
      <c r="M16" s="9">
        <v>3251</v>
      </c>
      <c r="N16" s="9">
        <f t="shared" si="1"/>
        <v>0</v>
      </c>
      <c r="O16" s="9">
        <f t="shared" si="1"/>
        <v>0</v>
      </c>
      <c r="P16" s="3">
        <f t="shared" si="1"/>
        <v>141041.51999999999</v>
      </c>
      <c r="Q16" s="3">
        <f>SUM(Q6:Q14)</f>
        <v>175971.06999999998</v>
      </c>
      <c r="R16" s="3">
        <f>SUM(R7:R13)</f>
        <v>1862.5</v>
      </c>
    </row>
    <row r="17" spans="1:18">
      <c r="E17" s="3"/>
      <c r="F17" s="3"/>
      <c r="G17" s="3"/>
      <c r="H17" s="3"/>
      <c r="I17" s="3"/>
      <c r="J17" s="3"/>
      <c r="P17" s="3">
        <f t="shared" ref="P17:P32" si="2">SUM(E17:O17)</f>
        <v>0</v>
      </c>
      <c r="Q17" s="3"/>
      <c r="R17" s="3"/>
    </row>
    <row r="18" spans="1:18">
      <c r="A18" t="s">
        <v>8</v>
      </c>
      <c r="E18" s="3"/>
      <c r="F18" s="3"/>
      <c r="G18" s="3"/>
      <c r="H18" s="3"/>
      <c r="I18" s="3"/>
      <c r="J18" s="3"/>
      <c r="P18" s="3">
        <f t="shared" si="2"/>
        <v>0</v>
      </c>
      <c r="Q18" s="3"/>
      <c r="R18" s="3"/>
    </row>
    <row r="19" spans="1:18">
      <c r="A19" t="s">
        <v>9</v>
      </c>
      <c r="E19" s="3">
        <v>0</v>
      </c>
      <c r="F19" s="3">
        <v>0</v>
      </c>
      <c r="G19" s="3">
        <v>43.66</v>
      </c>
      <c r="H19" s="3">
        <v>0</v>
      </c>
      <c r="I19" s="3">
        <v>0</v>
      </c>
      <c r="J19" s="3">
        <v>0</v>
      </c>
      <c r="K19" s="9">
        <v>533.57000000000005</v>
      </c>
      <c r="P19" s="3">
        <f t="shared" si="2"/>
        <v>577.23</v>
      </c>
      <c r="Q19" s="3">
        <v>777.64</v>
      </c>
      <c r="R19" s="3">
        <f>SUM(Q19-P19)</f>
        <v>200.40999999999997</v>
      </c>
    </row>
    <row r="20" spans="1:18">
      <c r="A20" t="s">
        <v>10</v>
      </c>
      <c r="E20" s="3" t="s">
        <v>55</v>
      </c>
      <c r="F20" s="3" t="s">
        <v>55</v>
      </c>
      <c r="G20" s="3" t="s">
        <v>55</v>
      </c>
      <c r="H20" s="3">
        <v>50</v>
      </c>
      <c r="I20" s="3">
        <v>0</v>
      </c>
      <c r="J20" s="3">
        <v>25</v>
      </c>
      <c r="P20" s="3">
        <f t="shared" si="2"/>
        <v>75</v>
      </c>
      <c r="Q20" s="3">
        <v>75</v>
      </c>
      <c r="R20" s="3">
        <f t="shared" ref="R20:R32" si="3">SUM(Q20-P20)</f>
        <v>0</v>
      </c>
    </row>
    <row r="21" spans="1:18">
      <c r="A21" t="s">
        <v>50</v>
      </c>
      <c r="E21" s="3">
        <v>140.13999999999999</v>
      </c>
      <c r="F21" s="3">
        <v>210.82</v>
      </c>
      <c r="G21" s="3">
        <v>1212.74</v>
      </c>
      <c r="H21" s="3">
        <v>0</v>
      </c>
      <c r="I21" s="3">
        <v>0</v>
      </c>
      <c r="J21" s="3">
        <v>0</v>
      </c>
      <c r="P21" s="3">
        <f t="shared" si="2"/>
        <v>1563.7</v>
      </c>
      <c r="Q21" s="3">
        <v>1563.7</v>
      </c>
      <c r="R21" s="3">
        <f t="shared" si="3"/>
        <v>0</v>
      </c>
    </row>
    <row r="22" spans="1:18">
      <c r="A22" t="s">
        <v>11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P22" s="3">
        <f t="shared" si="2"/>
        <v>0</v>
      </c>
      <c r="Q22" s="3">
        <v>583.87</v>
      </c>
      <c r="R22" s="3">
        <f t="shared" si="3"/>
        <v>583.87</v>
      </c>
    </row>
    <row r="23" spans="1:18">
      <c r="A23" t="s">
        <v>12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1700</v>
      </c>
      <c r="L23" s="9">
        <v>-100</v>
      </c>
      <c r="P23" s="3">
        <f t="shared" si="2"/>
        <v>1600</v>
      </c>
      <c r="Q23" s="3">
        <v>3800</v>
      </c>
      <c r="R23" s="3">
        <f t="shared" si="3"/>
        <v>2200</v>
      </c>
    </row>
    <row r="24" spans="1:18">
      <c r="A24" t="s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P24" s="3">
        <f t="shared" si="2"/>
        <v>0</v>
      </c>
      <c r="Q24" s="3">
        <v>0</v>
      </c>
      <c r="R24" s="3">
        <f t="shared" si="3"/>
        <v>0</v>
      </c>
    </row>
    <row r="25" spans="1:18">
      <c r="A25" t="s">
        <v>13</v>
      </c>
      <c r="C25" s="9">
        <v>95107</v>
      </c>
      <c r="E25" s="3">
        <v>254.83</v>
      </c>
      <c r="F25" s="3"/>
      <c r="G25" s="3">
        <v>3574.46</v>
      </c>
      <c r="H25" s="3">
        <v>0</v>
      </c>
      <c r="I25" s="3">
        <v>0</v>
      </c>
      <c r="J25" s="3">
        <v>0</v>
      </c>
      <c r="K25" s="9">
        <v>21800</v>
      </c>
      <c r="M25" s="9">
        <v>95107</v>
      </c>
      <c r="P25" s="3">
        <f t="shared" si="2"/>
        <v>120736.29000000001</v>
      </c>
      <c r="Q25" s="3">
        <v>137844.78</v>
      </c>
      <c r="R25" s="3">
        <f t="shared" si="3"/>
        <v>17108.489999999991</v>
      </c>
    </row>
    <row r="26" spans="1:18">
      <c r="A26" t="s">
        <v>51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P26" s="3">
        <f t="shared" si="2"/>
        <v>0</v>
      </c>
      <c r="Q26" s="3">
        <v>0</v>
      </c>
      <c r="R26" s="3">
        <f t="shared" si="3"/>
        <v>0</v>
      </c>
    </row>
    <row r="27" spans="1:18">
      <c r="A27" t="s">
        <v>14</v>
      </c>
      <c r="E27" s="3">
        <v>0</v>
      </c>
      <c r="F27" s="3">
        <v>0</v>
      </c>
      <c r="G27" s="3">
        <v>13.1</v>
      </c>
      <c r="H27" s="3">
        <v>-274.02</v>
      </c>
      <c r="I27" s="3">
        <v>-220</v>
      </c>
      <c r="J27" s="3">
        <v>134.69999999999999</v>
      </c>
      <c r="K27" s="9">
        <v>337.07</v>
      </c>
      <c r="P27" s="3">
        <f t="shared" si="2"/>
        <v>-9.1499999999999773</v>
      </c>
      <c r="Q27" s="3">
        <v>2800</v>
      </c>
      <c r="R27" s="3">
        <f t="shared" si="3"/>
        <v>2809.15</v>
      </c>
    </row>
    <row r="28" spans="1:18">
      <c r="A28" t="s">
        <v>15</v>
      </c>
      <c r="E28" s="3">
        <v>0</v>
      </c>
      <c r="F28" s="3">
        <v>0</v>
      </c>
      <c r="G28" s="3">
        <v>30</v>
      </c>
      <c r="H28" s="3">
        <v>69</v>
      </c>
      <c r="I28" s="3">
        <v>0</v>
      </c>
      <c r="J28" s="3">
        <v>0</v>
      </c>
      <c r="P28" s="3">
        <f t="shared" si="2"/>
        <v>99</v>
      </c>
      <c r="Q28" s="3">
        <v>2000</v>
      </c>
      <c r="R28" s="3">
        <f t="shared" si="3"/>
        <v>1901</v>
      </c>
    </row>
    <row r="29" spans="1:18">
      <c r="A29" t="s">
        <v>16</v>
      </c>
      <c r="C29" s="9">
        <v>35</v>
      </c>
      <c r="E29" s="3">
        <v>0</v>
      </c>
      <c r="F29" s="3">
        <v>0</v>
      </c>
      <c r="G29" s="3">
        <v>10</v>
      </c>
      <c r="H29" s="3">
        <v>0</v>
      </c>
      <c r="I29" s="3">
        <v>0</v>
      </c>
      <c r="J29" s="3">
        <v>0</v>
      </c>
      <c r="M29" s="9">
        <v>35</v>
      </c>
      <c r="P29" s="3">
        <f t="shared" si="2"/>
        <v>45</v>
      </c>
      <c r="Q29" s="3">
        <v>50</v>
      </c>
      <c r="R29" s="3">
        <f t="shared" si="3"/>
        <v>5</v>
      </c>
    </row>
    <row r="30" spans="1:18">
      <c r="A30" t="s">
        <v>17</v>
      </c>
      <c r="C30" s="9">
        <v>167.93</v>
      </c>
      <c r="E30" s="3">
        <v>118.03</v>
      </c>
      <c r="F30" s="3">
        <v>208.53</v>
      </c>
      <c r="G30" s="3">
        <v>294.95</v>
      </c>
      <c r="H30" s="3">
        <v>157.13999999999999</v>
      </c>
      <c r="I30" s="3">
        <v>152.25</v>
      </c>
      <c r="J30" s="3">
        <v>157.4</v>
      </c>
      <c r="K30" s="9">
        <v>154.83000000000001</v>
      </c>
      <c r="L30" s="9">
        <v>157.44</v>
      </c>
      <c r="M30" s="9">
        <v>167.93</v>
      </c>
      <c r="P30" s="3">
        <f t="shared" si="2"/>
        <v>1568.5</v>
      </c>
      <c r="Q30" s="3">
        <v>2000</v>
      </c>
      <c r="R30" s="3">
        <f t="shared" si="3"/>
        <v>431.5</v>
      </c>
    </row>
    <row r="31" spans="1:18">
      <c r="A31" t="s">
        <v>52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/>
      <c r="K31" s="9">
        <v>1500</v>
      </c>
      <c r="P31" s="3">
        <f t="shared" si="2"/>
        <v>1500</v>
      </c>
      <c r="Q31" s="3">
        <v>1500</v>
      </c>
      <c r="R31" s="3">
        <f t="shared" si="3"/>
        <v>0</v>
      </c>
    </row>
    <row r="32" spans="1:18">
      <c r="A32" t="s">
        <v>53</v>
      </c>
      <c r="E32" s="3">
        <v>0</v>
      </c>
      <c r="F32" s="3">
        <v>127.41</v>
      </c>
      <c r="G32" s="3">
        <v>0</v>
      </c>
      <c r="H32" s="3">
        <v>0</v>
      </c>
      <c r="I32" s="3">
        <v>0</v>
      </c>
      <c r="J32" s="3">
        <v>0</v>
      </c>
      <c r="P32" s="3">
        <f t="shared" si="2"/>
        <v>127.41</v>
      </c>
      <c r="Q32" s="3">
        <v>127.41</v>
      </c>
      <c r="R32" s="3">
        <f t="shared" si="3"/>
        <v>0</v>
      </c>
    </row>
    <row r="33" spans="1:19">
      <c r="A33" t="s">
        <v>54</v>
      </c>
      <c r="E33" s="3"/>
      <c r="F33" s="3"/>
      <c r="G33" s="3"/>
      <c r="H33" s="3"/>
      <c r="I33" s="3"/>
      <c r="J33" s="3"/>
      <c r="Q33" s="3">
        <v>663.5</v>
      </c>
      <c r="R33" s="3">
        <f>SUM(Q33-P33)</f>
        <v>663.5</v>
      </c>
    </row>
    <row r="34" spans="1:19">
      <c r="C34" s="10"/>
      <c r="D34" s="10"/>
      <c r="E34" s="4" t="s">
        <v>23</v>
      </c>
      <c r="F34" s="4" t="s">
        <v>23</v>
      </c>
      <c r="G34" s="4" t="s">
        <v>23</v>
      </c>
      <c r="H34" s="4" t="s">
        <v>23</v>
      </c>
      <c r="I34" s="4" t="s">
        <v>23</v>
      </c>
      <c r="J34" s="4" t="s">
        <v>23</v>
      </c>
      <c r="K34" s="10" t="s">
        <v>23</v>
      </c>
      <c r="L34" s="10" t="s">
        <v>23</v>
      </c>
      <c r="M34" s="10"/>
      <c r="N34" s="10" t="s">
        <v>23</v>
      </c>
      <c r="O34" s="10" t="s">
        <v>23</v>
      </c>
      <c r="P34" s="4" t="s">
        <v>43</v>
      </c>
      <c r="Q34" s="3"/>
      <c r="R34" s="4" t="s">
        <v>18</v>
      </c>
    </row>
    <row r="35" spans="1:19">
      <c r="A35" t="s">
        <v>19</v>
      </c>
      <c r="C35" s="9">
        <v>95309.93</v>
      </c>
      <c r="E35" s="3">
        <f t="shared" ref="E35:O35" si="4">SUM(E19:E32)</f>
        <v>513</v>
      </c>
      <c r="F35" s="3">
        <f t="shared" si="4"/>
        <v>546.76</v>
      </c>
      <c r="G35" s="3">
        <f t="shared" si="4"/>
        <v>5178.9100000000008</v>
      </c>
      <c r="H35" s="3">
        <f>SUM(H19:H32)</f>
        <v>2.1200000000000045</v>
      </c>
      <c r="I35" s="3">
        <f>SUM(I19:I32)</f>
        <v>-67.75</v>
      </c>
      <c r="J35" s="3">
        <f>SUM(J19:J32)</f>
        <v>2017.1000000000001</v>
      </c>
      <c r="K35" s="9">
        <f t="shared" si="4"/>
        <v>24325.47</v>
      </c>
      <c r="L35" s="9">
        <f>SUM(L19:L32)</f>
        <v>57.44</v>
      </c>
      <c r="M35" s="9">
        <v>95309.93</v>
      </c>
      <c r="N35" s="9">
        <f t="shared" si="4"/>
        <v>0</v>
      </c>
      <c r="O35" s="9">
        <f t="shared" si="4"/>
        <v>0</v>
      </c>
      <c r="P35" s="3">
        <f>SUM(E35:O35)</f>
        <v>127882.98</v>
      </c>
      <c r="Q35" s="3">
        <f>SUM(Q19:Q33)</f>
        <v>153785.9</v>
      </c>
      <c r="R35" s="3">
        <f>SUM(R19:R33)</f>
        <v>25902.919999999991</v>
      </c>
    </row>
    <row r="36" spans="1:19">
      <c r="C36" s="10"/>
      <c r="D36" s="10"/>
      <c r="E36" s="4" t="s">
        <v>22</v>
      </c>
      <c r="F36" s="4" t="s">
        <v>22</v>
      </c>
      <c r="G36" s="10" t="s">
        <v>22</v>
      </c>
      <c r="H36" s="4" t="s">
        <v>22</v>
      </c>
      <c r="I36" s="4" t="s">
        <v>22</v>
      </c>
      <c r="J36" s="4" t="s">
        <v>22</v>
      </c>
      <c r="K36" s="10" t="s">
        <v>22</v>
      </c>
      <c r="L36" s="10" t="s">
        <v>22</v>
      </c>
      <c r="M36" s="10"/>
      <c r="N36" s="10" t="s">
        <v>22</v>
      </c>
      <c r="O36" s="10" t="s">
        <v>22</v>
      </c>
      <c r="P36"/>
      <c r="Q36" s="3"/>
      <c r="R36" s="3"/>
    </row>
    <row r="37" spans="1:19">
      <c r="A37" t="s">
        <v>20</v>
      </c>
      <c r="C37" s="9">
        <v>-92058.93</v>
      </c>
      <c r="E37" s="3">
        <f t="shared" ref="E37:R37" si="5">SUM(E16-E35)</f>
        <v>-453</v>
      </c>
      <c r="F37" s="9">
        <f t="shared" si="5"/>
        <v>-345.76</v>
      </c>
      <c r="G37" s="9">
        <f t="shared" si="5"/>
        <v>-4388.9100000000008</v>
      </c>
      <c r="H37" s="3">
        <f t="shared" si="5"/>
        <v>26435.38</v>
      </c>
      <c r="I37" s="3">
        <f t="shared" si="5"/>
        <v>8893.7900000000009</v>
      </c>
      <c r="J37" s="3">
        <f t="shared" si="5"/>
        <v>77082.899999999994</v>
      </c>
      <c r="K37" s="9">
        <f t="shared" si="5"/>
        <v>-12574.490000000002</v>
      </c>
      <c r="L37" s="9">
        <f>SUM(L16-L35)</f>
        <v>10567.56</v>
      </c>
      <c r="M37" s="9">
        <v>-92058.93</v>
      </c>
      <c r="N37" s="9">
        <f t="shared" si="5"/>
        <v>0</v>
      </c>
      <c r="O37" s="9">
        <f t="shared" si="5"/>
        <v>0</v>
      </c>
      <c r="P37" s="3">
        <f t="shared" si="5"/>
        <v>13158.539999999994</v>
      </c>
      <c r="Q37" s="3">
        <f t="shared" si="5"/>
        <v>22185.169999999984</v>
      </c>
      <c r="R37" s="7">
        <f t="shared" si="5"/>
        <v>-24040.419999999991</v>
      </c>
    </row>
    <row r="38" spans="1:19">
      <c r="E38" s="4" t="s">
        <v>21</v>
      </c>
      <c r="O38" s="10" t="s">
        <v>21</v>
      </c>
      <c r="P38"/>
      <c r="Q38" s="3"/>
      <c r="R38" s="3"/>
    </row>
    <row r="39" spans="1:19">
      <c r="P39"/>
      <c r="Q39" s="3"/>
      <c r="R39" s="3"/>
    </row>
    <row r="40" spans="1:19">
      <c r="R40" s="3"/>
      <c r="S40" s="3"/>
    </row>
    <row r="41" spans="1:19">
      <c r="A41" t="s">
        <v>25</v>
      </c>
      <c r="P41" s="3">
        <f>SUM(P6+P37)</f>
        <v>46725.59</v>
      </c>
      <c r="Q41" s="3"/>
      <c r="R41" s="3">
        <f>SUM(P41:Q41)</f>
        <v>46725.59</v>
      </c>
      <c r="S41" s="3"/>
    </row>
    <row r="42" spans="1:19" ht="16.2">
      <c r="A42" t="s">
        <v>57</v>
      </c>
      <c r="R42" s="6">
        <f>SUM(R16-R35)</f>
        <v>-24040.419999999991</v>
      </c>
      <c r="S42" s="3"/>
    </row>
    <row r="43" spans="1:19">
      <c r="R43" s="3">
        <f>SUM(R41:R42)</f>
        <v>22685.170000000006</v>
      </c>
      <c r="S43" s="3"/>
    </row>
    <row r="44" spans="1:19">
      <c r="R44" s="3"/>
      <c r="S44" s="3"/>
    </row>
    <row r="45" spans="1:19">
      <c r="R45" s="3"/>
      <c r="S45" s="3"/>
    </row>
    <row r="46" spans="1:19">
      <c r="R46" s="3"/>
      <c r="S46" s="3"/>
    </row>
    <row r="47" spans="1:19">
      <c r="A47" t="s">
        <v>26</v>
      </c>
      <c r="B47" s="3">
        <v>37866.300000000003</v>
      </c>
      <c r="R47" s="3"/>
      <c r="S47" s="3"/>
    </row>
    <row r="48" spans="1:19">
      <c r="A48" t="s">
        <v>27</v>
      </c>
      <c r="B48" s="3">
        <v>583.87</v>
      </c>
      <c r="R48" s="3"/>
      <c r="S48" s="3"/>
    </row>
    <row r="49" spans="1:19">
      <c r="A49" t="s">
        <v>56</v>
      </c>
      <c r="B49" s="3">
        <v>200.41</v>
      </c>
      <c r="K49" s="3"/>
      <c r="R49" s="3"/>
      <c r="S49" s="3"/>
    </row>
    <row r="50" spans="1:19">
      <c r="B50" s="4" t="s">
        <v>18</v>
      </c>
      <c r="K50" s="3"/>
      <c r="R50" s="3"/>
      <c r="S50" s="3"/>
    </row>
    <row r="51" spans="1:19">
      <c r="A51" t="s">
        <v>28</v>
      </c>
      <c r="B51" s="3">
        <f>SUM(B47,B48,B49)</f>
        <v>38650.580000000009</v>
      </c>
      <c r="R51" s="3"/>
      <c r="S51" s="3"/>
    </row>
    <row r="52" spans="1:19">
      <c r="B52" s="3"/>
    </row>
    <row r="53" spans="1:19">
      <c r="A53" t="s">
        <v>29</v>
      </c>
      <c r="B53" s="3">
        <v>7411.5110000000004</v>
      </c>
    </row>
    <row r="54" spans="1:19">
      <c r="A54" t="s">
        <v>30</v>
      </c>
      <c r="B54" s="3">
        <v>663.5</v>
      </c>
    </row>
    <row r="55" spans="1:19">
      <c r="B55" s="4" t="s">
        <v>18</v>
      </c>
    </row>
    <row r="56" spans="1:19">
      <c r="A56" t="s">
        <v>31</v>
      </c>
      <c r="B56" s="3">
        <f>SUM(B53:B54)</f>
        <v>8075.0110000000004</v>
      </c>
    </row>
    <row r="57" spans="1:19">
      <c r="B57" s="3"/>
    </row>
    <row r="58" spans="1:19">
      <c r="A58" t="s">
        <v>32</v>
      </c>
      <c r="B58" s="3">
        <f>SUM(B51,B56)</f>
        <v>46725.591000000008</v>
      </c>
    </row>
    <row r="59" spans="1:19">
      <c r="B59" s="3"/>
    </row>
  </sheetData>
  <phoneticPr fontId="3" type="noConversion"/>
  <pageMargins left="0.7" right="0.7" top="0.75" bottom="0.7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ml</cp:lastModifiedBy>
  <cp:lastPrinted>2013-07-13T22:06:41Z</cp:lastPrinted>
  <dcterms:created xsi:type="dcterms:W3CDTF">2008-10-07T18:41:29Z</dcterms:created>
  <dcterms:modified xsi:type="dcterms:W3CDTF">2013-07-13T22:08:11Z</dcterms:modified>
</cp:coreProperties>
</file>